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CAA3DE6F-7D0F-4F1F-81DB-B93CB34FD5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s" sheetId="1" r:id="rId1"/>
    <sheet name="FY25" sheetId="8" r:id="rId2"/>
    <sheet name="FY24" sheetId="6" r:id="rId3"/>
    <sheet name="FY23" sheetId="5" r:id="rId4"/>
    <sheet name="FY22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8" l="1"/>
  <c r="H18" i="8"/>
  <c r="H9" i="8"/>
  <c r="H7" i="8"/>
  <c r="T20" i="6"/>
  <c r="T18" i="6"/>
  <c r="T24" i="6" s="1"/>
  <c r="T9" i="6"/>
  <c r="T7" i="6"/>
  <c r="G20" i="8"/>
  <c r="G18" i="8"/>
  <c r="G9" i="8"/>
  <c r="G7" i="8"/>
  <c r="G13" i="8" s="1"/>
  <c r="S20" i="6"/>
  <c r="S18" i="6"/>
  <c r="S24" i="6" s="1"/>
  <c r="S9" i="6"/>
  <c r="S7" i="6"/>
  <c r="F20" i="8"/>
  <c r="F18" i="8"/>
  <c r="F9" i="8"/>
  <c r="F7" i="8"/>
  <c r="F13" i="8" s="1"/>
  <c r="R20" i="6"/>
  <c r="R18" i="6"/>
  <c r="R9" i="6"/>
  <c r="R7" i="6"/>
  <c r="E20" i="8"/>
  <c r="E18" i="8"/>
  <c r="E9" i="8"/>
  <c r="E7" i="8"/>
  <c r="E13" i="8" s="1"/>
  <c r="Q20" i="6"/>
  <c r="Q18" i="6"/>
  <c r="Q9" i="6"/>
  <c r="Q7" i="6"/>
  <c r="D20" i="8"/>
  <c r="D18" i="8"/>
  <c r="D9" i="8"/>
  <c r="P20" i="6"/>
  <c r="P18" i="6"/>
  <c r="P24" i="6" s="1"/>
  <c r="P9" i="6"/>
  <c r="P7" i="6"/>
  <c r="C20" i="8"/>
  <c r="C18" i="8"/>
  <c r="C24" i="8" s="1"/>
  <c r="C9" i="8"/>
  <c r="C7" i="8"/>
  <c r="O20" i="6"/>
  <c r="O18" i="6"/>
  <c r="O9" i="6"/>
  <c r="O7" i="6"/>
  <c r="B7" i="8"/>
  <c r="B20" i="8"/>
  <c r="B18" i="8"/>
  <c r="B9" i="8"/>
  <c r="B13" i="8"/>
  <c r="B26" i="8" s="1"/>
  <c r="N7" i="6"/>
  <c r="N13" i="6" s="1"/>
  <c r="N20" i="6"/>
  <c r="N18" i="6"/>
  <c r="N9" i="6"/>
  <c r="M20" i="6"/>
  <c r="M18" i="6"/>
  <c r="M9" i="6"/>
  <c r="M7" i="6"/>
  <c r="Y7" i="5"/>
  <c r="Y12" i="5" s="1"/>
  <c r="C18" i="6"/>
  <c r="D18" i="6"/>
  <c r="E18" i="6"/>
  <c r="F18" i="6"/>
  <c r="G18" i="6"/>
  <c r="H18" i="6"/>
  <c r="I18" i="6"/>
  <c r="J18" i="6"/>
  <c r="K18" i="6"/>
  <c r="L18" i="6"/>
  <c r="B18" i="6"/>
  <c r="H24" i="8" l="1"/>
  <c r="H13" i="8"/>
  <c r="H26" i="8" s="1"/>
  <c r="H28" i="8" s="1"/>
  <c r="T13" i="6"/>
  <c r="T26" i="6"/>
  <c r="G24" i="8"/>
  <c r="G26" i="8" s="1"/>
  <c r="S13" i="6"/>
  <c r="S26" i="6" s="1"/>
  <c r="S28" i="6" s="1"/>
  <c r="S29" i="6"/>
  <c r="F24" i="8"/>
  <c r="F26" i="8" s="1"/>
  <c r="R24" i="6"/>
  <c r="R13" i="6"/>
  <c r="R26" i="6" s="1"/>
  <c r="R29" i="6" s="1"/>
  <c r="E24" i="8"/>
  <c r="E26" i="8" s="1"/>
  <c r="E29" i="8" s="1"/>
  <c r="Q24" i="6"/>
  <c r="Q13" i="6"/>
  <c r="Q26" i="6" s="1"/>
  <c r="Q28" i="6" s="1"/>
  <c r="D24" i="8"/>
  <c r="P13" i="6"/>
  <c r="P26" i="6" s="1"/>
  <c r="D7" i="8" s="1"/>
  <c r="D13" i="8" s="1"/>
  <c r="D26" i="8" s="1"/>
  <c r="C13" i="8"/>
  <c r="C26" i="8" s="1"/>
  <c r="C29" i="8"/>
  <c r="C28" i="8"/>
  <c r="O24" i="6"/>
  <c r="O13" i="6"/>
  <c r="B24" i="8"/>
  <c r="B29" i="8"/>
  <c r="B28" i="8"/>
  <c r="N24" i="6"/>
  <c r="N26" i="6" s="1"/>
  <c r="M24" i="6"/>
  <c r="M13" i="6"/>
  <c r="M26" i="6" s="1"/>
  <c r="M29" i="6" s="1"/>
  <c r="L20" i="6"/>
  <c r="L24" i="6" s="1"/>
  <c r="L9" i="6"/>
  <c r="L7" i="6"/>
  <c r="X7" i="5"/>
  <c r="X12" i="5" s="1"/>
  <c r="J26" i="6"/>
  <c r="J29" i="6" s="1"/>
  <c r="K26" i="6"/>
  <c r="K28" i="6" s="1"/>
  <c r="H24" i="6"/>
  <c r="I24" i="6"/>
  <c r="J24" i="6"/>
  <c r="K24" i="6"/>
  <c r="I20" i="6"/>
  <c r="H20" i="6"/>
  <c r="G20" i="6"/>
  <c r="G24" i="6" s="1"/>
  <c r="F20" i="6"/>
  <c r="F24" i="6" s="1"/>
  <c r="E20" i="6"/>
  <c r="E24" i="6" s="1"/>
  <c r="D20" i="6"/>
  <c r="D24" i="6" s="1"/>
  <c r="C20" i="6"/>
  <c r="C24" i="6" s="1"/>
  <c r="B20" i="6"/>
  <c r="B24" i="6" s="1"/>
  <c r="K20" i="6"/>
  <c r="J20" i="6"/>
  <c r="B9" i="6"/>
  <c r="C9" i="6"/>
  <c r="D9" i="6"/>
  <c r="E9" i="6"/>
  <c r="F9" i="6"/>
  <c r="G9" i="6"/>
  <c r="H9" i="6"/>
  <c r="I9" i="6"/>
  <c r="K9" i="6"/>
  <c r="J9" i="6"/>
  <c r="W7" i="5"/>
  <c r="W12" i="5" s="1"/>
  <c r="K7" i="6" s="1"/>
  <c r="H29" i="8" l="1"/>
  <c r="T29" i="6"/>
  <c r="T28" i="6"/>
  <c r="G28" i="8"/>
  <c r="G29" i="8"/>
  <c r="F29" i="8"/>
  <c r="F28" i="8"/>
  <c r="R28" i="6"/>
  <c r="E28" i="8"/>
  <c r="Q29" i="6"/>
  <c r="D29" i="8"/>
  <c r="P28" i="6"/>
  <c r="P29" i="6"/>
  <c r="O26" i="6"/>
  <c r="N28" i="6"/>
  <c r="N29" i="6"/>
  <c r="M28" i="6"/>
  <c r="J28" i="6"/>
  <c r="L13" i="6"/>
  <c r="L26" i="6" s="1"/>
  <c r="L29" i="6"/>
  <c r="L28" i="6"/>
  <c r="K29" i="6"/>
  <c r="K13" i="6"/>
  <c r="D28" i="8" l="1"/>
  <c r="O29" i="6"/>
  <c r="O28" i="6"/>
  <c r="J7" i="6"/>
  <c r="V7" i="5"/>
  <c r="V12" i="5" s="1"/>
  <c r="I7" i="6"/>
  <c r="U7" i="5"/>
  <c r="U12" i="5" s="1"/>
  <c r="H7" i="6"/>
  <c r="T7" i="5"/>
  <c r="T12" i="5" s="1"/>
  <c r="G7" i="6"/>
  <c r="S7" i="5"/>
  <c r="S12" i="5" s="1"/>
  <c r="F7" i="6"/>
  <c r="O7" i="5"/>
  <c r="P7" i="5" s="1"/>
  <c r="Q7" i="5" s="1"/>
  <c r="F13" i="6" l="1"/>
  <c r="F26" i="6" s="1"/>
  <c r="G13" i="6"/>
  <c r="G26" i="6" s="1"/>
  <c r="H13" i="6"/>
  <c r="H26" i="6" s="1"/>
  <c r="I13" i="6"/>
  <c r="I26" i="6" s="1"/>
  <c r="J13" i="6"/>
  <c r="R7" i="5"/>
  <c r="R12" i="5" s="1"/>
  <c r="Q12" i="5"/>
  <c r="E7" i="6" s="1"/>
  <c r="P12" i="5"/>
  <c r="D7" i="6" s="1"/>
  <c r="O12" i="5"/>
  <c r="C7" i="6" s="1"/>
  <c r="N12" i="5"/>
  <c r="B7" i="6" s="1"/>
  <c r="G28" i="6" l="1"/>
  <c r="G29" i="6"/>
  <c r="F28" i="6"/>
  <c r="F29" i="6"/>
  <c r="I29" i="6"/>
  <c r="I28" i="6"/>
  <c r="H29" i="6"/>
  <c r="H28" i="6"/>
  <c r="E13" i="6"/>
  <c r="E26" i="6" s="1"/>
  <c r="B13" i="6"/>
  <c r="B26" i="6" s="1"/>
  <c r="C13" i="6"/>
  <c r="C26" i="6" s="1"/>
  <c r="D13" i="6"/>
  <c r="D26" i="6" s="1"/>
  <c r="M7" i="5"/>
  <c r="M12" i="5" s="1"/>
  <c r="Y12" i="4"/>
  <c r="L7" i="5"/>
  <c r="L12" i="5" s="1"/>
  <c r="X12" i="4"/>
  <c r="K7" i="5"/>
  <c r="K12" i="5" s="1"/>
  <c r="W12" i="4"/>
  <c r="C29" i="6" l="1"/>
  <c r="C28" i="6"/>
  <c r="B29" i="6"/>
  <c r="B28" i="6"/>
  <c r="D28" i="6"/>
  <c r="D29" i="6"/>
  <c r="E28" i="6"/>
  <c r="E29" i="6"/>
  <c r="J7" i="5"/>
  <c r="J12" i="5" s="1"/>
  <c r="V12" i="4"/>
  <c r="I7" i="5"/>
  <c r="I12" i="5" s="1"/>
  <c r="U12" i="4" l="1"/>
  <c r="H7" i="5"/>
  <c r="H12" i="5" s="1"/>
  <c r="T12" i="4"/>
  <c r="S12" i="4"/>
  <c r="G12" i="5"/>
  <c r="F12" i="5"/>
  <c r="R12" i="4" l="1"/>
  <c r="Q12" i="4"/>
  <c r="E12" i="5"/>
  <c r="D12" i="5"/>
  <c r="P12" i="4"/>
  <c r="O12" i="4"/>
  <c r="C12" i="5" l="1"/>
  <c r="N12" i="4"/>
  <c r="B12" i="5"/>
  <c r="M12" i="4"/>
  <c r="C12" i="4"/>
  <c r="B12" i="4"/>
  <c r="E12" i="4"/>
  <c r="D12" i="4"/>
  <c r="G12" i="4"/>
  <c r="F12" i="4"/>
  <c r="I12" i="4"/>
  <c r="H12" i="4"/>
  <c r="J12" i="4"/>
  <c r="L12" i="4"/>
  <c r="K12" i="4"/>
</calcChain>
</file>

<file path=xl/sharedStrings.xml><?xml version="1.0" encoding="utf-8"?>
<sst xmlns="http://schemas.openxmlformats.org/spreadsheetml/2006/main" count="165" uniqueCount="62">
  <si>
    <t>Fiscal Year 2022</t>
  </si>
  <si>
    <t>Fiscal Year 2021</t>
  </si>
  <si>
    <t>Fiscal Year 2020</t>
  </si>
  <si>
    <t xml:space="preserve">To follow at a later date. </t>
  </si>
  <si>
    <t>Fiscal Year 2019</t>
  </si>
  <si>
    <t>Fiscal Year 2018</t>
  </si>
  <si>
    <t>Fiscal Year 2017</t>
  </si>
  <si>
    <t>Fiscal Year 2016</t>
  </si>
  <si>
    <t>Fiscal Year 2015</t>
  </si>
  <si>
    <t>Fiscal Year 2014</t>
  </si>
  <si>
    <t>Fiscal Year 2013</t>
  </si>
  <si>
    <t>Fiscal Year 2012</t>
  </si>
  <si>
    <t>Fiscal Year 2011</t>
  </si>
  <si>
    <t>Table 26–Monthly estimates of fiscal year 2022 Mexican sugar supply and use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</si>
  <si>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</si>
  <si>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</si>
  <si>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</si>
  <si>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</si>
  <si>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</si>
  <si>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</si>
  <si>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</si>
  <si>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</si>
  <si>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</si>
  <si>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</si>
  <si>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</si>
  <si>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Beginning stocks</t>
  </si>
  <si>
    <t>Imports</t>
  </si>
  <si>
    <t>Domestic 1/</t>
  </si>
  <si>
    <t>Exports</t>
  </si>
  <si>
    <t>1,000 metric tons, actual weight</t>
  </si>
  <si>
    <t>Table 26–Monthly estimates of Mexican sugar supply and use, since fiscal year 2011</t>
  </si>
  <si>
    <t>1/ Includes deliveries for consumption, Mexico's products export program 
(IMMEX), and other deliveries/ending year statistical adjustments.</t>
  </si>
  <si>
    <t>April</t>
  </si>
  <si>
    <t>Fiscal Year 2023</t>
  </si>
  <si>
    <t>Table 26–Monthly estimates of fiscal year 2023 Mexican sugar supply and use</t>
  </si>
  <si>
    <t>Last updated: 4/17/2023.</t>
  </si>
  <si>
    <t>Fiscal Year 2024</t>
  </si>
  <si>
    <t>Table 26–Monthly estimates of fiscal year 2024 Mexican sugar supply and use</t>
  </si>
  <si>
    <t xml:space="preserve">*Note: The fiscal year estimates are published in table 56a, which is included the "U.S. and Mexican fiscal year supply and use of sugar and high-fructose corn syrup" table group. </t>
  </si>
  <si>
    <t>Ending stocks</t>
  </si>
  <si>
    <t xml:space="preserve">  Imports for consumption</t>
  </si>
  <si>
    <t>Total Supply</t>
  </si>
  <si>
    <t xml:space="preserve"> Human consumption</t>
  </si>
  <si>
    <t xml:space="preserve"> For sugar-containing product exports (IMMEX)</t>
  </si>
  <si>
    <t xml:space="preserve"> Other deliveries and end-of-year statistical adjustment</t>
  </si>
  <si>
    <t xml:space="preserve"> Exports to the United States and Puerto Rico</t>
  </si>
  <si>
    <t xml:space="preserve"> Exports to other countries 2/</t>
  </si>
  <si>
    <t>Total use</t>
  </si>
  <si>
    <t>IMMEX = Industria Manufacturera, Maquiladora y de Servicios de Exportación; HFCS = high-fructose corn syrup.</t>
  </si>
  <si>
    <t>High-fructose corn syrup (HFCS) consumption (dry weight)</t>
  </si>
  <si>
    <r>
      <t xml:space="preserve">Note: A detailed breakout of the </t>
    </r>
    <r>
      <rPr>
        <i/>
        <sz val="8"/>
        <color rgb="FF000000"/>
        <rFont val="Arial"/>
        <family val="2"/>
      </rPr>
      <t>WASDE</t>
    </r>
    <r>
      <rPr>
        <sz val="8"/>
        <color indexed="8"/>
        <rFont val="Arial"/>
        <family val="2"/>
      </rPr>
      <t>'s Mexico Sugar Supply and Use and HFCS consumption is provided starting fiscal year 2024.</t>
    </r>
  </si>
  <si>
    <t xml:space="preserve">Providing the breakout was done for consistency with "Table 56b–Mexico: sugar production and supply, and sugar and high-fructose corn syrup utilization, by fiscal year, metric tons, raw value, since 1995/96". </t>
  </si>
  <si>
    <t xml:space="preserve">  Imports for sugar-containing product exports (IMMEX)</t>
  </si>
  <si>
    <t>Domestic</t>
  </si>
  <si>
    <t>Last updated: 4/18/2024.</t>
  </si>
  <si>
    <t>Table 26–Monthly estimates of fiscal year 2025 Mexican sugar supply and use</t>
  </si>
  <si>
    <t>Fiscal Year 2025</t>
  </si>
  <si>
    <r>
      <t xml:space="preserve">Source: USDA, Economic Research Service, based on data from USDA, World Agricultural Outlook Board, </t>
    </r>
    <r>
      <rPr>
        <i/>
        <sz val="8"/>
        <rFont val="Arial"/>
        <family val="2"/>
      </rPr>
      <t>World Agricultural Supply and Demand Estimates (WASDE)</t>
    </r>
    <r>
      <rPr>
        <sz val="8"/>
        <rFont val="Arial"/>
        <family val="2"/>
      </rPr>
      <t>.</t>
    </r>
  </si>
  <si>
    <t>Production</t>
  </si>
  <si>
    <t>Stocks-to-human consumption ratio (percent)</t>
  </si>
  <si>
    <t>Stocks-to-use ratio (percent)</t>
  </si>
  <si>
    <t>Last updated: 11/18/2024.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</si>
</sst>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1" xfId="2" quotePrefix="1" applyFont="1" applyBorder="1" applyAlignment="1">
      <alignment horizontal="left"/>
    </xf>
    <xf numFmtId="3" fontId="5" fillId="0" borderId="1" xfId="0" applyNumberFormat="1" applyFont="1" applyBorder="1"/>
    <xf numFmtId="0" fontId="5" fillId="0" borderId="1" xfId="0" applyFont="1" applyBorder="1"/>
    <xf numFmtId="0" fontId="4" fillId="0" borderId="0" xfId="2" applyFont="1"/>
    <xf numFmtId="3" fontId="5" fillId="0" borderId="0" xfId="0" applyNumberFormat="1" applyFont="1"/>
    <xf numFmtId="0" fontId="5" fillId="0" borderId="2" xfId="0" applyFont="1" applyBorder="1"/>
    <xf numFmtId="3" fontId="5" fillId="0" borderId="0" xfId="0" applyNumberFormat="1" applyFont="1" applyAlignment="1">
      <alignment horizontal="center"/>
    </xf>
    <xf numFmtId="1" fontId="4" fillId="0" borderId="1" xfId="2" applyNumberFormat="1" applyFont="1" applyBorder="1"/>
    <xf numFmtId="1" fontId="5" fillId="0" borderId="1" xfId="0" applyNumberFormat="1" applyFont="1" applyBorder="1" applyAlignment="1">
      <alignment horizontal="center"/>
    </xf>
    <xf numFmtId="3" fontId="4" fillId="0" borderId="0" xfId="2" applyNumberFormat="1" applyFont="1"/>
    <xf numFmtId="3" fontId="4" fillId="0" borderId="0" xfId="2" quotePrefix="1" applyNumberFormat="1" applyFont="1" applyAlignment="1">
      <alignment horizontal="left"/>
    </xf>
    <xf numFmtId="3" fontId="4" fillId="0" borderId="0" xfId="2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2" fontId="4" fillId="0" borderId="1" xfId="2" applyNumberFormat="1" applyFont="1" applyBorder="1"/>
    <xf numFmtId="4" fontId="5" fillId="0" borderId="1" xfId="0" applyNumberFormat="1" applyFont="1" applyBorder="1" applyAlignment="1">
      <alignment horizontal="right"/>
    </xf>
    <xf numFmtId="0" fontId="5" fillId="0" borderId="0" xfId="2" quotePrefix="1" applyFont="1" applyAlignment="1">
      <alignment horizontal="left"/>
    </xf>
    <xf numFmtId="2" fontId="5" fillId="0" borderId="0" xfId="0" applyNumberFormat="1" applyFont="1"/>
    <xf numFmtId="0" fontId="5" fillId="0" borderId="0" xfId="3" applyFont="1"/>
    <xf numFmtId="3" fontId="4" fillId="0" borderId="1" xfId="2" applyNumberFormat="1" applyFont="1" applyBorder="1" applyAlignment="1">
      <alignment horizontal="left"/>
    </xf>
    <xf numFmtId="0" fontId="8" fillId="0" borderId="0" xfId="4" applyFont="1"/>
    <xf numFmtId="0" fontId="9" fillId="0" borderId="0" xfId="0" applyFont="1"/>
    <xf numFmtId="3" fontId="5" fillId="0" borderId="2" xfId="0" applyNumberFormat="1" applyFont="1" applyBorder="1"/>
    <xf numFmtId="2" fontId="4" fillId="0" borderId="0" xfId="2" applyNumberFormat="1" applyFont="1"/>
    <xf numFmtId="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5" fillId="0" borderId="0" xfId="0" applyNumberFormat="1" applyFont="1"/>
    <xf numFmtId="3" fontId="4" fillId="0" borderId="2" xfId="2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3" fontId="4" fillId="0" borderId="2" xfId="2" applyNumberFormat="1" applyFont="1" applyBorder="1" applyAlignment="1">
      <alignment horizontal="center"/>
    </xf>
  </cellXfs>
  <cellStyles count="5">
    <cellStyle name="Hyperlink" xfId="4" builtinId="8"/>
    <cellStyle name="Normal" xfId="0" builtinId="0"/>
    <cellStyle name="Normal 2" xfId="1" xr:uid="{2EC8F951-AAE5-40CC-9B70-C2B5AFD1FDDD}"/>
    <cellStyle name="Normal 31" xfId="3" xr:uid="{EF1208D2-9065-4184-962A-281F16BC3D4C}"/>
    <cellStyle name="Normal_WASDE2~1 5" xfId="2" xr:uid="{EE0023F7-C5E4-4023-9202-833BF6D2A1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/>
  </sheetViews>
  <sheetFormatPr defaultColWidth="9.140625" defaultRowHeight="12.75" x14ac:dyDescent="0.2"/>
  <cols>
    <col min="1" max="1" width="15.7109375" style="3" customWidth="1"/>
    <col min="2" max="16384" width="9.140625" style="3"/>
  </cols>
  <sheetData>
    <row r="1" spans="1:2" x14ac:dyDescent="0.2">
      <c r="A1" s="1" t="s">
        <v>30</v>
      </c>
    </row>
    <row r="2" spans="1:2" x14ac:dyDescent="0.2">
      <c r="A2" s="24" t="s">
        <v>56</v>
      </c>
    </row>
    <row r="3" spans="1:2" x14ac:dyDescent="0.2">
      <c r="A3" s="24" t="s">
        <v>36</v>
      </c>
    </row>
    <row r="4" spans="1:2" x14ac:dyDescent="0.2">
      <c r="A4" s="24" t="s">
        <v>33</v>
      </c>
    </row>
    <row r="5" spans="1:2" x14ac:dyDescent="0.2">
      <c r="A5" s="24" t="s">
        <v>0</v>
      </c>
    </row>
    <row r="6" spans="1:2" x14ac:dyDescent="0.2">
      <c r="A6" s="3" t="s">
        <v>1</v>
      </c>
      <c r="B6" s="33" t="s">
        <v>3</v>
      </c>
    </row>
    <row r="7" spans="1:2" ht="12.75" customHeight="1" x14ac:dyDescent="0.2">
      <c r="A7" s="2" t="s">
        <v>2</v>
      </c>
      <c r="B7" s="33"/>
    </row>
    <row r="8" spans="1:2" x14ac:dyDescent="0.2">
      <c r="A8" s="2" t="s">
        <v>4</v>
      </c>
      <c r="B8" s="33"/>
    </row>
    <row r="9" spans="1:2" x14ac:dyDescent="0.2">
      <c r="A9" s="2" t="s">
        <v>5</v>
      </c>
      <c r="B9" s="33"/>
    </row>
    <row r="10" spans="1:2" x14ac:dyDescent="0.2">
      <c r="A10" s="2" t="s">
        <v>6</v>
      </c>
      <c r="B10" s="33"/>
    </row>
    <row r="11" spans="1:2" x14ac:dyDescent="0.2">
      <c r="A11" s="2" t="s">
        <v>7</v>
      </c>
      <c r="B11" s="33"/>
    </row>
    <row r="12" spans="1:2" x14ac:dyDescent="0.2">
      <c r="A12" s="2" t="s">
        <v>8</v>
      </c>
      <c r="B12" s="33"/>
    </row>
    <row r="13" spans="1:2" x14ac:dyDescent="0.2">
      <c r="A13" s="2" t="s">
        <v>9</v>
      </c>
      <c r="B13" s="33"/>
    </row>
    <row r="14" spans="1:2" x14ac:dyDescent="0.2">
      <c r="A14" s="2" t="s">
        <v>10</v>
      </c>
      <c r="B14" s="33"/>
    </row>
    <row r="15" spans="1:2" x14ac:dyDescent="0.2">
      <c r="A15" s="2" t="s">
        <v>11</v>
      </c>
      <c r="B15" s="33"/>
    </row>
    <row r="16" spans="1:2" x14ac:dyDescent="0.2">
      <c r="A16" s="2" t="s">
        <v>12</v>
      </c>
      <c r="B16" s="33"/>
    </row>
    <row r="18" spans="1:11" ht="24.75" customHeight="1" x14ac:dyDescent="0.2">
      <c r="A18" s="32" t="s">
        <v>38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20" spans="1:11" x14ac:dyDescent="0.2">
      <c r="A20" s="2" t="s">
        <v>61</v>
      </c>
    </row>
  </sheetData>
  <mergeCells count="2">
    <mergeCell ref="A18:K18"/>
    <mergeCell ref="B6:B16"/>
  </mergeCells>
  <hyperlinks>
    <hyperlink ref="A5" location="'FY22'!A1" display="Fiscal Year 2022" xr:uid="{403724D8-92C3-4D73-BD7A-6B8ED83FDE92}"/>
    <hyperlink ref="A4" location="'FY23'!A1" display="Fiscal Year 2023" xr:uid="{30FCE656-F410-4CAD-9045-48D655453798}"/>
    <hyperlink ref="A3" location="'FY24'!A1" display="Fiscal Year 2024" xr:uid="{907ADC04-4E39-4FAD-B971-329083745ECA}"/>
    <hyperlink ref="A2" location="'FY25'!A1" display="Fiscal Year 2025" xr:uid="{EB8F3C67-6F50-4AD0-82E3-458A49E35A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BBEB-49C1-40BD-B01F-4B9D7F17B230}">
  <dimension ref="A1:H5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42.5703125" style="4" customWidth="1"/>
    <col min="2" max="2" width="9.140625" style="4" customWidth="1"/>
    <col min="3" max="16384" width="9.140625" style="4"/>
  </cols>
  <sheetData>
    <row r="1" spans="1:8" x14ac:dyDescent="0.2">
      <c r="A1" s="5" t="s">
        <v>55</v>
      </c>
      <c r="B1" s="6"/>
      <c r="C1" s="6"/>
      <c r="D1" s="6"/>
      <c r="E1" s="6"/>
      <c r="F1" s="6"/>
      <c r="G1" s="6"/>
      <c r="H1" s="6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x14ac:dyDescent="0.2">
      <c r="A3" s="8"/>
      <c r="B3" s="11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20</v>
      </c>
    </row>
    <row r="4" spans="1:8" x14ac:dyDescent="0.2">
      <c r="A4" s="12"/>
      <c r="B4" s="13">
        <v>2024</v>
      </c>
      <c r="C4" s="13">
        <v>2024</v>
      </c>
      <c r="D4" s="13">
        <v>2024</v>
      </c>
      <c r="E4" s="13">
        <v>2024</v>
      </c>
      <c r="F4" s="13">
        <v>2024</v>
      </c>
      <c r="G4" s="13">
        <v>2024</v>
      </c>
      <c r="H4" s="13">
        <v>2024</v>
      </c>
    </row>
    <row r="5" spans="1:8" x14ac:dyDescent="0.2">
      <c r="A5" s="8"/>
      <c r="B5" s="31" t="s">
        <v>29</v>
      </c>
      <c r="C5" s="31"/>
      <c r="D5" s="31"/>
      <c r="E5" s="31"/>
      <c r="F5" s="31"/>
      <c r="G5" s="31"/>
      <c r="H5" s="31"/>
    </row>
    <row r="6" spans="1:8" x14ac:dyDescent="0.2">
      <c r="A6" s="8"/>
      <c r="B6" s="9"/>
      <c r="C6" s="9"/>
      <c r="D6" s="9"/>
      <c r="E6" s="9"/>
      <c r="F6" s="9"/>
      <c r="G6" s="9"/>
      <c r="H6" s="9"/>
    </row>
    <row r="7" spans="1:8" x14ac:dyDescent="0.2">
      <c r="A7" s="14" t="s">
        <v>25</v>
      </c>
      <c r="B7" s="9">
        <f>'FY24'!N26</f>
        <v>871.95132001879665</v>
      </c>
      <c r="C7" s="9">
        <f>'FY24'!O26</f>
        <v>1132.3867746478873</v>
      </c>
      <c r="D7" s="9">
        <f>'FY24'!P26</f>
        <v>1228.4320000000007</v>
      </c>
      <c r="E7" s="9">
        <f>'FY24'!Q26</f>
        <v>1354.9494285714281</v>
      </c>
      <c r="F7" s="9">
        <f>'FY24'!R26</f>
        <v>1377.2929520068856</v>
      </c>
      <c r="G7" s="9">
        <f>'FY24'!S26</f>
        <v>1414.4259914480072</v>
      </c>
      <c r="H7" s="9">
        <f>'FY24'!T26</f>
        <v>1417.9339999999993</v>
      </c>
    </row>
    <row r="8" spans="1:8" x14ac:dyDescent="0.2">
      <c r="A8" s="14" t="s">
        <v>58</v>
      </c>
      <c r="B8" s="9">
        <v>5188.6792452830186</v>
      </c>
      <c r="C8" s="9">
        <v>5188.6792452830186</v>
      </c>
      <c r="D8" s="9">
        <v>5094.3396226415089</v>
      </c>
      <c r="E8" s="9">
        <v>5094.3396226415089</v>
      </c>
      <c r="F8" s="9">
        <v>5094.3396226415089</v>
      </c>
      <c r="G8" s="9">
        <v>5094.3396226415089</v>
      </c>
      <c r="H8" s="9">
        <v>5094.3396226415089</v>
      </c>
    </row>
    <row r="9" spans="1:8" x14ac:dyDescent="0.2">
      <c r="A9" s="15" t="s">
        <v>26</v>
      </c>
      <c r="B9" s="9">
        <f t="shared" ref="B9:C9" si="0">B10+B11</f>
        <v>524.81399458443047</v>
      </c>
      <c r="C9" s="9">
        <f t="shared" si="0"/>
        <v>342.6551182186231</v>
      </c>
      <c r="D9" s="9">
        <f t="shared" ref="D9:E9" si="1">D10+D11</f>
        <v>25</v>
      </c>
      <c r="E9" s="9">
        <f t="shared" si="1"/>
        <v>25</v>
      </c>
      <c r="F9" s="9">
        <f t="shared" ref="F9:G9" si="2">F10+F11</f>
        <v>25</v>
      </c>
      <c r="G9" s="9">
        <f t="shared" si="2"/>
        <v>25</v>
      </c>
      <c r="H9" s="9">
        <f t="shared" ref="H9" si="3">H10+H11</f>
        <v>95.754716981132077</v>
      </c>
    </row>
    <row r="10" spans="1:8" x14ac:dyDescent="0.2">
      <c r="A10" s="15" t="s">
        <v>40</v>
      </c>
      <c r="B10" s="9">
        <v>499.81399458443047</v>
      </c>
      <c r="C10" s="9">
        <v>317.6551182186231</v>
      </c>
      <c r="D10" s="9">
        <v>0</v>
      </c>
      <c r="E10" s="9">
        <v>0</v>
      </c>
      <c r="F10" s="9">
        <v>0</v>
      </c>
      <c r="G10" s="9">
        <v>0</v>
      </c>
      <c r="H10" s="9">
        <v>25</v>
      </c>
    </row>
    <row r="11" spans="1:8" x14ac:dyDescent="0.2">
      <c r="A11" s="15" t="s">
        <v>52</v>
      </c>
      <c r="B11" s="9">
        <v>25</v>
      </c>
      <c r="C11" s="9">
        <v>25</v>
      </c>
      <c r="D11" s="9">
        <v>25</v>
      </c>
      <c r="E11" s="9">
        <v>25</v>
      </c>
      <c r="F11" s="9">
        <v>25</v>
      </c>
      <c r="G11" s="9">
        <v>25</v>
      </c>
      <c r="H11" s="9">
        <v>70.754716981132077</v>
      </c>
    </row>
    <row r="12" spans="1:8" x14ac:dyDescent="0.2">
      <c r="A12" s="15"/>
      <c r="B12" s="9"/>
      <c r="C12" s="9"/>
      <c r="D12" s="9"/>
      <c r="E12" s="9"/>
      <c r="F12" s="9"/>
      <c r="G12" s="9"/>
      <c r="H12" s="9"/>
    </row>
    <row r="13" spans="1:8" x14ac:dyDescent="0.2">
      <c r="A13" s="15" t="s">
        <v>41</v>
      </c>
      <c r="B13" s="9">
        <f t="shared" ref="B13:C13" si="4">B7+B8+B9</f>
        <v>6585.4445598862458</v>
      </c>
      <c r="C13" s="9">
        <f t="shared" si="4"/>
        <v>6663.721138149529</v>
      </c>
      <c r="D13" s="9">
        <f t="shared" ref="D13:E13" si="5">D7+D8+D9</f>
        <v>6347.7716226415096</v>
      </c>
      <c r="E13" s="9">
        <f t="shared" si="5"/>
        <v>6474.289051212937</v>
      </c>
      <c r="F13" s="9">
        <f t="shared" ref="F13:G13" si="6">F7+F8+F9</f>
        <v>6496.6325746483944</v>
      </c>
      <c r="G13" s="9">
        <f t="shared" si="6"/>
        <v>6533.765614089516</v>
      </c>
      <c r="H13" s="9">
        <f t="shared" ref="H13" si="7">H7+H8+H9</f>
        <v>6608.0283396226405</v>
      </c>
    </row>
    <row r="14" spans="1:8" x14ac:dyDescent="0.2">
      <c r="A14" s="15"/>
      <c r="B14" s="9"/>
      <c r="C14" s="9"/>
      <c r="D14" s="9"/>
      <c r="E14" s="9"/>
      <c r="F14" s="9"/>
      <c r="G14" s="9"/>
      <c r="H14" s="9"/>
    </row>
    <row r="15" spans="1:8" x14ac:dyDescent="0.2">
      <c r="A15" s="15" t="s">
        <v>42</v>
      </c>
      <c r="B15" s="9">
        <v>4235.89395236971</v>
      </c>
      <c r="C15" s="9">
        <v>4235.89395236971</v>
      </c>
      <c r="D15" s="9">
        <v>4235.89395236971</v>
      </c>
      <c r="E15" s="9">
        <v>4227.832675294896</v>
      </c>
      <c r="F15" s="9">
        <v>4227.832675294896</v>
      </c>
      <c r="G15" s="9">
        <v>4227.832675294896</v>
      </c>
      <c r="H15" s="9">
        <v>4227.832675294896</v>
      </c>
    </row>
    <row r="16" spans="1:8" x14ac:dyDescent="0.2">
      <c r="A16" s="15" t="s">
        <v>43</v>
      </c>
      <c r="B16" s="9">
        <v>425</v>
      </c>
      <c r="C16" s="9">
        <v>425</v>
      </c>
      <c r="D16" s="9">
        <v>425</v>
      </c>
      <c r="E16" s="9">
        <v>425</v>
      </c>
      <c r="F16" s="9">
        <v>425</v>
      </c>
      <c r="G16" s="9">
        <v>402</v>
      </c>
      <c r="H16" s="9">
        <v>402</v>
      </c>
    </row>
    <row r="17" spans="1:8" x14ac:dyDescent="0.2">
      <c r="A17" s="15" t="s">
        <v>44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 x14ac:dyDescent="0.2">
      <c r="A18" s="15" t="s">
        <v>53</v>
      </c>
      <c r="B18" s="9">
        <f t="shared" ref="B18:G18" si="8">B15+B16+B17</f>
        <v>4660.89395236971</v>
      </c>
      <c r="C18" s="9">
        <f t="shared" si="8"/>
        <v>4660.89395236971</v>
      </c>
      <c r="D18" s="9">
        <f t="shared" si="8"/>
        <v>4660.89395236971</v>
      </c>
      <c r="E18" s="9">
        <f t="shared" si="8"/>
        <v>4652.832675294896</v>
      </c>
      <c r="F18" s="9">
        <f t="shared" si="8"/>
        <v>4652.832675294896</v>
      </c>
      <c r="G18" s="9">
        <f t="shared" si="8"/>
        <v>4629.832675294896</v>
      </c>
      <c r="H18" s="9">
        <f t="shared" ref="H18" si="9">H15+H16+H17</f>
        <v>4629.832675294896</v>
      </c>
    </row>
    <row r="19" spans="1:8" x14ac:dyDescent="0.2">
      <c r="A19" s="15"/>
      <c r="B19" s="9"/>
      <c r="C19" s="9"/>
      <c r="D19" s="9"/>
      <c r="E19" s="9"/>
      <c r="F19" s="9"/>
      <c r="G19" s="9"/>
      <c r="H19" s="9"/>
    </row>
    <row r="20" spans="1:8" x14ac:dyDescent="0.2">
      <c r="A20" s="16" t="s">
        <v>28</v>
      </c>
      <c r="B20" s="9">
        <f t="shared" ref="B20:C20" si="10">B21+B22</f>
        <v>1024.3699574887637</v>
      </c>
      <c r="C20" s="9">
        <f t="shared" si="10"/>
        <v>1024.3699574887637</v>
      </c>
      <c r="D20" s="9">
        <f t="shared" ref="D20:E20" si="11">D21+D22</f>
        <v>708.42044198074302</v>
      </c>
      <c r="E20" s="9">
        <f t="shared" si="11"/>
        <v>844.69144419148756</v>
      </c>
      <c r="F20" s="9">
        <f t="shared" ref="F20:G20" si="12">F21+F22</f>
        <v>867.03496762694567</v>
      </c>
      <c r="G20" s="9">
        <f t="shared" si="12"/>
        <v>931.9963761493359</v>
      </c>
      <c r="H20" s="9">
        <f t="shared" ref="H20" si="13">H21+H22</f>
        <v>1005.8253535179465</v>
      </c>
    </row>
    <row r="21" spans="1:8" x14ac:dyDescent="0.2">
      <c r="A21" s="16" t="s">
        <v>45</v>
      </c>
      <c r="B21" s="9">
        <v>1024.3699574887637</v>
      </c>
      <c r="C21" s="9">
        <v>1024.3699574887637</v>
      </c>
      <c r="D21" s="9">
        <v>676.04523146338454</v>
      </c>
      <c r="E21" s="9">
        <v>676.04523146338454</v>
      </c>
      <c r="F21" s="9">
        <v>338.02261573169227</v>
      </c>
      <c r="G21" s="9">
        <v>338.02261573169227</v>
      </c>
      <c r="H21" s="9">
        <v>338.02261573169227</v>
      </c>
    </row>
    <row r="22" spans="1:8" x14ac:dyDescent="0.2">
      <c r="A22" s="16" t="s">
        <v>46</v>
      </c>
      <c r="B22" s="9">
        <v>0</v>
      </c>
      <c r="C22" s="9">
        <v>0</v>
      </c>
      <c r="D22" s="9">
        <v>32.375210517358482</v>
      </c>
      <c r="E22" s="9">
        <v>168.64621272810302</v>
      </c>
      <c r="F22" s="9">
        <v>529.01235189525335</v>
      </c>
      <c r="G22" s="9">
        <v>593.97376041764358</v>
      </c>
      <c r="H22" s="9">
        <v>667.80273778625428</v>
      </c>
    </row>
    <row r="23" spans="1:8" x14ac:dyDescent="0.2">
      <c r="A23" s="16"/>
      <c r="B23" s="9"/>
      <c r="C23" s="9"/>
      <c r="D23" s="9"/>
      <c r="E23" s="9"/>
      <c r="F23" s="9"/>
      <c r="G23" s="9"/>
      <c r="H23" s="9"/>
    </row>
    <row r="24" spans="1:8" x14ac:dyDescent="0.2">
      <c r="A24" s="16" t="s">
        <v>47</v>
      </c>
      <c r="B24" s="9">
        <f t="shared" ref="B24:C24" si="14">B18+B20</f>
        <v>5685.2639098584732</v>
      </c>
      <c r="C24" s="9">
        <f t="shared" si="14"/>
        <v>5685.2639098584732</v>
      </c>
      <c r="D24" s="9">
        <f t="shared" ref="D24:E24" si="15">D18+D20</f>
        <v>5369.3143943504529</v>
      </c>
      <c r="E24" s="9">
        <f t="shared" si="15"/>
        <v>5497.5241194863838</v>
      </c>
      <c r="F24" s="9">
        <f t="shared" ref="F24:G24" si="16">F18+F20</f>
        <v>5519.8676429218413</v>
      </c>
      <c r="G24" s="9">
        <f t="shared" si="16"/>
        <v>5561.8290514442324</v>
      </c>
      <c r="H24" s="9">
        <f t="shared" ref="H24" si="17">H18+H20</f>
        <v>5635.6580288128425</v>
      </c>
    </row>
    <row r="25" spans="1:8" x14ac:dyDescent="0.2">
      <c r="A25" s="16"/>
      <c r="B25" s="9"/>
      <c r="C25" s="9"/>
      <c r="D25" s="9"/>
      <c r="E25" s="9"/>
      <c r="F25" s="9"/>
      <c r="G25" s="9"/>
      <c r="H25" s="9"/>
    </row>
    <row r="26" spans="1:8" x14ac:dyDescent="0.2">
      <c r="A26" s="16" t="s">
        <v>39</v>
      </c>
      <c r="B26" s="9">
        <f t="shared" ref="B26:G26" si="18">B13-B24</f>
        <v>900.18065002777257</v>
      </c>
      <c r="C26" s="9">
        <f t="shared" si="18"/>
        <v>978.4572282910558</v>
      </c>
      <c r="D26" s="9">
        <f t="shared" si="18"/>
        <v>978.45722829105671</v>
      </c>
      <c r="E26" s="9">
        <f t="shared" si="18"/>
        <v>976.76493172655319</v>
      </c>
      <c r="F26" s="9">
        <f t="shared" si="18"/>
        <v>976.76493172655319</v>
      </c>
      <c r="G26" s="9">
        <f t="shared" si="18"/>
        <v>971.93656264528363</v>
      </c>
      <c r="H26" s="9">
        <f t="shared" ref="H26" si="19">H13-H24</f>
        <v>972.37031080979796</v>
      </c>
    </row>
    <row r="27" spans="1:8" x14ac:dyDescent="0.2">
      <c r="A27" s="16"/>
      <c r="B27" s="9"/>
      <c r="C27" s="9"/>
      <c r="D27" s="9"/>
      <c r="E27" s="9"/>
      <c r="F27" s="9"/>
      <c r="G27" s="9"/>
      <c r="H27" s="9"/>
    </row>
    <row r="28" spans="1:8" x14ac:dyDescent="0.2">
      <c r="A28" s="14" t="s">
        <v>59</v>
      </c>
      <c r="B28" s="29">
        <f t="shared" ref="B28:C28" si="20">100*(B26/B15)</f>
        <v>21.25125558264223</v>
      </c>
      <c r="C28" s="29">
        <f t="shared" si="20"/>
        <v>23.099190850698044</v>
      </c>
      <c r="D28" s="29">
        <f t="shared" ref="D28:E28" si="21">100*(D26/D15)</f>
        <v>23.099190850698065</v>
      </c>
      <c r="E28" s="29">
        <f t="shared" si="21"/>
        <v>23.103206932342061</v>
      </c>
      <c r="F28" s="29">
        <f t="shared" ref="F28:G28" si="22">100*(F26/F15)</f>
        <v>23.103206932342061</v>
      </c>
      <c r="G28" s="29">
        <f t="shared" si="22"/>
        <v>22.989002576302052</v>
      </c>
      <c r="H28" s="29">
        <f t="shared" ref="H28" si="23">100*(H26/H15)</f>
        <v>22.999261926608153</v>
      </c>
    </row>
    <row r="29" spans="1:8" x14ac:dyDescent="0.2">
      <c r="A29" s="15" t="s">
        <v>60</v>
      </c>
      <c r="B29" s="30">
        <f t="shared" ref="B29:C29" si="24">100*B26/B24</f>
        <v>15.833577197125777</v>
      </c>
      <c r="C29" s="30">
        <f t="shared" si="24"/>
        <v>17.210409996875821</v>
      </c>
      <c r="D29" s="30">
        <f t="shared" ref="D29:E29" si="25">100*D26/D24</f>
        <v>18.223131603554098</v>
      </c>
      <c r="E29" s="30">
        <f t="shared" si="25"/>
        <v>17.767360551713399</v>
      </c>
      <c r="F29" s="30">
        <f t="shared" ref="F29:G29" si="26">100*F26/F24</f>
        <v>17.695441175642401</v>
      </c>
      <c r="G29" s="30">
        <f t="shared" si="26"/>
        <v>17.475124705476201</v>
      </c>
      <c r="H29" s="30">
        <f t="shared" ref="H29" si="27">100*H26/H24</f>
        <v>17.253891308494261</v>
      </c>
    </row>
    <row r="30" spans="1:8" x14ac:dyDescent="0.2">
      <c r="A30" s="23" t="s">
        <v>49</v>
      </c>
      <c r="B30" s="6">
        <v>1407</v>
      </c>
      <c r="C30" s="6">
        <v>1407</v>
      </c>
      <c r="D30" s="6">
        <v>1407</v>
      </c>
      <c r="E30" s="6">
        <v>1407</v>
      </c>
      <c r="F30" s="6">
        <v>1407</v>
      </c>
      <c r="G30" s="6">
        <v>1407</v>
      </c>
      <c r="H30" s="6">
        <v>1407</v>
      </c>
    </row>
    <row r="31" spans="1:8" x14ac:dyDescent="0.2">
      <c r="A31" s="16" t="s">
        <v>48</v>
      </c>
      <c r="B31" s="9"/>
      <c r="C31" s="9"/>
      <c r="D31" s="9"/>
      <c r="E31" s="9"/>
      <c r="F31" s="9"/>
      <c r="G31" s="9"/>
      <c r="H31" s="9"/>
    </row>
    <row r="32" spans="1:8" x14ac:dyDescent="0.2">
      <c r="A32" s="16" t="s">
        <v>50</v>
      </c>
      <c r="B32" s="9"/>
      <c r="C32" s="9"/>
      <c r="D32" s="9"/>
      <c r="E32" s="9"/>
      <c r="F32" s="9"/>
      <c r="G32" s="9"/>
      <c r="H32" s="9"/>
    </row>
    <row r="33" spans="1:8" x14ac:dyDescent="0.2">
      <c r="A33" s="16" t="s">
        <v>51</v>
      </c>
      <c r="B33" s="9"/>
      <c r="C33" s="9"/>
      <c r="D33" s="9"/>
      <c r="E33" s="9"/>
      <c r="F33" s="9"/>
      <c r="G33" s="9"/>
      <c r="H33" s="9"/>
    </row>
    <row r="34" spans="1:8" x14ac:dyDescent="0.2">
      <c r="A34" s="22" t="s">
        <v>57</v>
      </c>
      <c r="B34" s="9"/>
      <c r="C34" s="9"/>
      <c r="D34" s="9"/>
      <c r="E34" s="9"/>
      <c r="F34" s="9"/>
      <c r="G34" s="9"/>
      <c r="H34" s="9"/>
    </row>
    <row r="35" spans="1:8" x14ac:dyDescent="0.2">
      <c r="A35" s="25" t="s">
        <v>61</v>
      </c>
      <c r="B35" s="9"/>
      <c r="C35" s="9"/>
      <c r="D35" s="9"/>
      <c r="E35" s="9"/>
      <c r="F35" s="9"/>
      <c r="G35" s="9"/>
      <c r="H35" s="9"/>
    </row>
    <row r="36" spans="1:8" x14ac:dyDescent="0.2">
      <c r="A36" s="16"/>
      <c r="B36" s="9"/>
      <c r="C36" s="9"/>
      <c r="D36" s="9"/>
      <c r="E36" s="9"/>
      <c r="F36" s="9"/>
      <c r="G36" s="9"/>
      <c r="H36" s="9"/>
    </row>
    <row r="37" spans="1:8" x14ac:dyDescent="0.2">
      <c r="A37" s="14"/>
      <c r="B37" s="17"/>
      <c r="C37" s="17"/>
      <c r="D37" s="17"/>
      <c r="E37" s="17"/>
      <c r="F37" s="17"/>
      <c r="G37" s="17"/>
      <c r="H37" s="17"/>
    </row>
    <row r="38" spans="1:8" x14ac:dyDescent="0.2">
      <c r="A38" s="15"/>
      <c r="B38" s="17"/>
      <c r="C38" s="17"/>
      <c r="D38" s="17"/>
      <c r="E38" s="17"/>
      <c r="F38" s="17"/>
      <c r="G38" s="17"/>
      <c r="H38" s="17"/>
    </row>
    <row r="39" spans="1:8" x14ac:dyDescent="0.2">
      <c r="A39" s="16"/>
      <c r="B39" s="9"/>
      <c r="C39" s="9"/>
      <c r="D39" s="9"/>
      <c r="E39" s="9"/>
      <c r="F39" s="9"/>
      <c r="G39" s="9"/>
      <c r="H39" s="9"/>
    </row>
    <row r="40" spans="1:8" x14ac:dyDescent="0.2">
      <c r="A40" s="16"/>
      <c r="B40" s="9"/>
      <c r="C40" s="9"/>
      <c r="D40" s="9"/>
      <c r="E40" s="9"/>
      <c r="F40" s="9"/>
      <c r="G40" s="9"/>
      <c r="H40" s="9"/>
    </row>
    <row r="41" spans="1:8" x14ac:dyDescent="0.2">
      <c r="A41" s="16"/>
      <c r="B41" s="9"/>
      <c r="C41" s="9"/>
      <c r="D41" s="9"/>
      <c r="E41" s="9"/>
      <c r="F41" s="9"/>
      <c r="G41" s="9"/>
      <c r="H41" s="9"/>
    </row>
    <row r="42" spans="1:8" x14ac:dyDescent="0.2">
      <c r="A42" s="16"/>
      <c r="B42" s="9"/>
      <c r="C42" s="9"/>
      <c r="D42" s="9"/>
      <c r="E42" s="9"/>
      <c r="F42" s="9"/>
      <c r="G42" s="9"/>
      <c r="H42" s="9"/>
    </row>
    <row r="43" spans="1:8" x14ac:dyDescent="0.2">
      <c r="A43" s="16"/>
      <c r="B43" s="17"/>
      <c r="C43" s="17"/>
      <c r="D43" s="17"/>
      <c r="E43" s="17"/>
      <c r="F43" s="17"/>
      <c r="G43" s="17"/>
      <c r="H43" s="17"/>
    </row>
    <row r="44" spans="1:8" x14ac:dyDescent="0.2">
      <c r="A44" s="14"/>
      <c r="B44" s="9"/>
      <c r="C44" s="9"/>
      <c r="D44" s="9"/>
      <c r="E44" s="9"/>
      <c r="F44" s="9"/>
      <c r="G44" s="9"/>
      <c r="H44" s="9"/>
    </row>
    <row r="45" spans="1:8" x14ac:dyDescent="0.2">
      <c r="A45" s="15"/>
      <c r="B45" s="9"/>
      <c r="C45" s="9"/>
      <c r="D45" s="9"/>
      <c r="E45" s="9"/>
      <c r="F45" s="9"/>
      <c r="G45" s="9"/>
      <c r="H45" s="9"/>
    </row>
    <row r="46" spans="1:8" x14ac:dyDescent="0.2">
      <c r="A46" s="14"/>
      <c r="B46" s="9"/>
      <c r="C46" s="9"/>
      <c r="D46" s="9"/>
      <c r="E46" s="9"/>
      <c r="F46" s="9"/>
      <c r="G46" s="9"/>
      <c r="H46" s="9"/>
    </row>
    <row r="47" spans="1:8" x14ac:dyDescent="0.2">
      <c r="A47" s="15"/>
      <c r="B47" s="9"/>
      <c r="C47" s="9"/>
      <c r="D47" s="9"/>
      <c r="E47" s="9"/>
      <c r="F47" s="9"/>
      <c r="G47" s="9"/>
      <c r="H47" s="9"/>
    </row>
    <row r="48" spans="1:8" x14ac:dyDescent="0.2">
      <c r="A48" s="15"/>
      <c r="B48" s="9"/>
      <c r="C48" s="9"/>
      <c r="D48" s="9"/>
      <c r="E48" s="9"/>
      <c r="F48" s="9"/>
      <c r="G48" s="9"/>
      <c r="H48" s="9"/>
    </row>
    <row r="49" spans="1:8" x14ac:dyDescent="0.2">
      <c r="A49" s="15"/>
      <c r="B49" s="9"/>
      <c r="C49" s="9"/>
      <c r="D49" s="9"/>
      <c r="E49" s="9"/>
      <c r="F49" s="9"/>
      <c r="G49" s="9"/>
      <c r="H49" s="9"/>
    </row>
    <row r="50" spans="1:8" x14ac:dyDescent="0.2">
      <c r="A50" s="15"/>
      <c r="B50" s="9"/>
      <c r="C50" s="9"/>
      <c r="D50" s="9"/>
      <c r="E50" s="9"/>
      <c r="F50" s="9"/>
      <c r="G50" s="9"/>
      <c r="H50" s="9"/>
    </row>
    <row r="51" spans="1:8" x14ac:dyDescent="0.2">
      <c r="A51" s="14"/>
      <c r="B51" s="17"/>
      <c r="C51" s="17"/>
      <c r="D51" s="17"/>
      <c r="E51" s="17"/>
      <c r="F51" s="17"/>
      <c r="G51" s="17"/>
      <c r="H51" s="17"/>
    </row>
    <row r="52" spans="1:8" x14ac:dyDescent="0.2">
      <c r="A52" s="8"/>
      <c r="B52" s="9"/>
      <c r="C52" s="9"/>
      <c r="D52" s="9"/>
      <c r="E52" s="9"/>
      <c r="F52" s="9"/>
      <c r="G52" s="9"/>
      <c r="H52" s="9"/>
    </row>
    <row r="53" spans="1:8" x14ac:dyDescent="0.2">
      <c r="A53" s="27"/>
      <c r="B53" s="28"/>
      <c r="C53" s="28"/>
      <c r="D53" s="28"/>
      <c r="E53" s="28"/>
      <c r="F53" s="28"/>
      <c r="G53" s="28"/>
      <c r="H53" s="28"/>
    </row>
    <row r="54" spans="1:8" x14ac:dyDescent="0.2">
      <c r="A54" s="20"/>
      <c r="B54" s="17"/>
      <c r="C54" s="17"/>
      <c r="D54" s="17"/>
      <c r="E54" s="17"/>
      <c r="F54" s="17"/>
      <c r="G54" s="17"/>
      <c r="H54" s="17"/>
    </row>
    <row r="55" spans="1:8" x14ac:dyDescent="0.2">
      <c r="A55" s="20"/>
      <c r="B55" s="9"/>
      <c r="C55" s="9"/>
      <c r="D55" s="9"/>
      <c r="E55" s="9"/>
      <c r="F55" s="9"/>
      <c r="G55" s="9"/>
      <c r="H5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B520-0C8A-4A6E-A96F-EFC4131EB1DF}">
  <dimension ref="A1:T55"/>
  <sheetViews>
    <sheetView workbookViewId="0">
      <pane xSplit="1" ySplit="6" topLeftCell="F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42.5703125" style="4" customWidth="1"/>
    <col min="2" max="2" width="9.140625" style="4" customWidth="1"/>
    <col min="3" max="16384" width="9.140625" style="4"/>
  </cols>
  <sheetData>
    <row r="1" spans="1:20" x14ac:dyDescent="0.2">
      <c r="A1" s="5" t="s">
        <v>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">
      <c r="A3" s="8"/>
      <c r="B3" s="11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11" t="s">
        <v>23</v>
      </c>
      <c r="L3" s="11" t="s">
        <v>24</v>
      </c>
      <c r="M3" s="11" t="s">
        <v>32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</row>
    <row r="4" spans="1:20" x14ac:dyDescent="0.2">
      <c r="A4" s="12"/>
      <c r="B4" s="13">
        <v>2023</v>
      </c>
      <c r="C4" s="13">
        <v>2023</v>
      </c>
      <c r="D4" s="13">
        <v>2023</v>
      </c>
      <c r="E4" s="13">
        <v>2023</v>
      </c>
      <c r="F4" s="13">
        <v>2023</v>
      </c>
      <c r="G4" s="13">
        <v>2023</v>
      </c>
      <c r="H4" s="13">
        <v>2023</v>
      </c>
      <c r="I4" s="13">
        <v>2023</v>
      </c>
      <c r="J4" s="13">
        <v>2024</v>
      </c>
      <c r="K4" s="13">
        <v>2024</v>
      </c>
      <c r="L4" s="13">
        <v>2024</v>
      </c>
      <c r="M4" s="13">
        <v>2024</v>
      </c>
      <c r="N4" s="13">
        <v>2024</v>
      </c>
      <c r="O4" s="13">
        <v>2024</v>
      </c>
      <c r="P4" s="13">
        <v>2024</v>
      </c>
      <c r="Q4" s="13">
        <v>2024</v>
      </c>
      <c r="R4" s="13">
        <v>2024</v>
      </c>
      <c r="S4" s="13">
        <v>2024</v>
      </c>
      <c r="T4" s="13">
        <v>2024</v>
      </c>
    </row>
    <row r="5" spans="1:20" x14ac:dyDescent="0.2">
      <c r="A5" s="8"/>
      <c r="B5" s="34" t="s">
        <v>29</v>
      </c>
      <c r="C5" s="34"/>
      <c r="D5" s="34"/>
      <c r="E5" s="34"/>
      <c r="F5" s="34"/>
      <c r="G5" s="34"/>
      <c r="H5" s="34"/>
    </row>
    <row r="6" spans="1:20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">
      <c r="A7" s="14" t="s">
        <v>25</v>
      </c>
      <c r="B7" s="9">
        <f>'FY23'!N12</f>
        <v>889.1064749975003</v>
      </c>
      <c r="C7" s="9">
        <f>'FY23'!O12</f>
        <v>879.52314166416636</v>
      </c>
      <c r="D7" s="9">
        <f>'FY23'!P12</f>
        <v>879.52306666666664</v>
      </c>
      <c r="E7" s="9">
        <f>'FY23'!Q12</f>
        <v>879.52314166416636</v>
      </c>
      <c r="F7" s="9">
        <f>'FY23'!R12</f>
        <v>879.52314166416727</v>
      </c>
      <c r="G7" s="9">
        <f>'FY23'!S12</f>
        <v>835.50132637302431</v>
      </c>
      <c r="H7" s="9">
        <f>'FY23'!T12</f>
        <v>835.09100000000035</v>
      </c>
      <c r="I7" s="9">
        <f>'FY23'!U12</f>
        <v>835.09100000000035</v>
      </c>
      <c r="J7" s="9">
        <f>'FY23'!V12</f>
        <v>835.09100000000035</v>
      </c>
      <c r="K7" s="9">
        <f>'FY23'!W12</f>
        <v>835.09100000000035</v>
      </c>
      <c r="L7" s="9">
        <f>'FY23'!X12</f>
        <v>835.09100000000035</v>
      </c>
      <c r="M7" s="9">
        <f>'FY23'!Y12</f>
        <v>835.09100000000035</v>
      </c>
      <c r="N7" s="9">
        <f t="shared" ref="N7:T7" si="0">M7</f>
        <v>835.09100000000035</v>
      </c>
      <c r="O7" s="9">
        <f t="shared" si="0"/>
        <v>835.09100000000035</v>
      </c>
      <c r="P7" s="9">
        <f t="shared" si="0"/>
        <v>835.09100000000035</v>
      </c>
      <c r="Q7" s="9">
        <f t="shared" si="0"/>
        <v>835.09100000000035</v>
      </c>
      <c r="R7" s="9">
        <f t="shared" si="0"/>
        <v>835.09100000000035</v>
      </c>
      <c r="S7" s="9">
        <f t="shared" si="0"/>
        <v>835.09100000000035</v>
      </c>
      <c r="T7" s="9">
        <f t="shared" si="0"/>
        <v>835.09100000000035</v>
      </c>
    </row>
    <row r="8" spans="1:20" x14ac:dyDescent="0.2">
      <c r="A8" s="14" t="s">
        <v>58</v>
      </c>
      <c r="B8" s="9">
        <v>5900</v>
      </c>
      <c r="C8" s="9">
        <v>5900</v>
      </c>
      <c r="D8" s="9">
        <v>5900</v>
      </c>
      <c r="E8" s="9">
        <v>5900</v>
      </c>
      <c r="F8" s="9">
        <v>5800</v>
      </c>
      <c r="G8" s="9">
        <v>5575</v>
      </c>
      <c r="H8" s="9">
        <v>5330</v>
      </c>
      <c r="I8" s="9">
        <v>5283</v>
      </c>
      <c r="J8" s="9">
        <v>5016</v>
      </c>
      <c r="K8" s="9">
        <v>4875</v>
      </c>
      <c r="L8" s="9">
        <v>4747.4822152952675</v>
      </c>
      <c r="M8" s="9">
        <v>4572.3918771616809</v>
      </c>
      <c r="N8" s="9">
        <v>4648.9333425568802</v>
      </c>
      <c r="O8" s="9">
        <v>4718</v>
      </c>
      <c r="P8" s="9">
        <v>4708</v>
      </c>
      <c r="Q8" s="9">
        <v>4703.5469999999996</v>
      </c>
      <c r="R8" s="9">
        <v>4703.5469999999996</v>
      </c>
      <c r="S8" s="9">
        <v>4703.5469999999996</v>
      </c>
      <c r="T8" s="9">
        <v>4703.5469999999996</v>
      </c>
    </row>
    <row r="9" spans="1:20" x14ac:dyDescent="0.2">
      <c r="A9" s="15" t="s">
        <v>26</v>
      </c>
      <c r="B9" s="9">
        <f t="shared" ref="B9:I9" si="1">B10+B11</f>
        <v>45</v>
      </c>
      <c r="C9" s="9">
        <f t="shared" si="1"/>
        <v>45</v>
      </c>
      <c r="D9" s="9">
        <f t="shared" si="1"/>
        <v>45</v>
      </c>
      <c r="E9" s="9">
        <f t="shared" si="1"/>
        <v>45</v>
      </c>
      <c r="F9" s="9">
        <f t="shared" si="1"/>
        <v>45</v>
      </c>
      <c r="G9" s="9">
        <f t="shared" si="1"/>
        <v>322.03913238734549</v>
      </c>
      <c r="H9" s="9">
        <f t="shared" si="1"/>
        <v>433.53854154758483</v>
      </c>
      <c r="I9" s="9">
        <f t="shared" si="1"/>
        <v>285.86912529419351</v>
      </c>
      <c r="J9" s="9">
        <f t="shared" ref="J9:O9" si="2">J10+J11</f>
        <v>510.86664853572802</v>
      </c>
      <c r="K9" s="9">
        <f t="shared" si="2"/>
        <v>546.53835330513721</v>
      </c>
      <c r="L9" s="9">
        <f t="shared" si="2"/>
        <v>494.0981764026119</v>
      </c>
      <c r="M9" s="9">
        <f t="shared" si="2"/>
        <v>575</v>
      </c>
      <c r="N9" s="9">
        <f t="shared" si="2"/>
        <v>575</v>
      </c>
      <c r="O9" s="9">
        <f t="shared" si="2"/>
        <v>596</v>
      </c>
      <c r="P9" s="9">
        <f t="shared" ref="P9:Q9" si="3">P10+P11</f>
        <v>746.72557897592401</v>
      </c>
      <c r="Q9" s="9">
        <f t="shared" si="3"/>
        <v>796.72557897592401</v>
      </c>
      <c r="R9" s="9">
        <f t="shared" ref="R9:S9" si="4">R10+R11</f>
        <v>815.72557897592401</v>
      </c>
      <c r="S9" s="9">
        <f t="shared" si="4"/>
        <v>853.72557897592401</v>
      </c>
      <c r="T9" s="9">
        <f t="shared" ref="T9" si="5">T10+T11</f>
        <v>761.19799999999998</v>
      </c>
    </row>
    <row r="10" spans="1:20" x14ac:dyDescent="0.2">
      <c r="A10" s="15" t="s">
        <v>40</v>
      </c>
      <c r="B10" s="9">
        <v>20</v>
      </c>
      <c r="C10" s="9">
        <v>20</v>
      </c>
      <c r="D10" s="9">
        <v>20</v>
      </c>
      <c r="E10" s="9">
        <v>20</v>
      </c>
      <c r="F10" s="9">
        <v>20</v>
      </c>
      <c r="G10" s="9">
        <v>297.03913238734549</v>
      </c>
      <c r="H10" s="9">
        <v>408.53854154758483</v>
      </c>
      <c r="I10" s="9">
        <v>260.86912529419351</v>
      </c>
      <c r="J10" s="9">
        <v>485.86664853572802</v>
      </c>
      <c r="K10" s="9">
        <v>521.53835330513721</v>
      </c>
      <c r="L10" s="9">
        <v>469.0981764026119</v>
      </c>
      <c r="M10" s="9">
        <v>475</v>
      </c>
      <c r="N10" s="9">
        <v>475</v>
      </c>
      <c r="O10" s="9">
        <v>496</v>
      </c>
      <c r="P10" s="9">
        <v>610</v>
      </c>
      <c r="Q10" s="9">
        <v>660</v>
      </c>
      <c r="R10" s="9">
        <v>679</v>
      </c>
      <c r="S10" s="9">
        <v>717</v>
      </c>
      <c r="T10" s="9">
        <v>721.524</v>
      </c>
    </row>
    <row r="11" spans="1:20" x14ac:dyDescent="0.2">
      <c r="A11" s="15" t="s">
        <v>52</v>
      </c>
      <c r="B11" s="9">
        <v>25</v>
      </c>
      <c r="C11" s="9">
        <v>25</v>
      </c>
      <c r="D11" s="9">
        <v>25</v>
      </c>
      <c r="E11" s="9">
        <v>25</v>
      </c>
      <c r="F11" s="9">
        <v>25</v>
      </c>
      <c r="G11" s="9">
        <v>25</v>
      </c>
      <c r="H11" s="9">
        <v>25</v>
      </c>
      <c r="I11" s="9">
        <v>25</v>
      </c>
      <c r="J11" s="9">
        <v>25</v>
      </c>
      <c r="K11" s="9">
        <v>25</v>
      </c>
      <c r="L11" s="9">
        <v>25</v>
      </c>
      <c r="M11" s="9">
        <v>100</v>
      </c>
      <c r="N11" s="9">
        <v>100</v>
      </c>
      <c r="O11" s="9">
        <v>100</v>
      </c>
      <c r="P11" s="9">
        <v>136.72557897592401</v>
      </c>
      <c r="Q11" s="9">
        <v>136.72557897592401</v>
      </c>
      <c r="R11" s="9">
        <v>136.72557897592401</v>
      </c>
      <c r="S11" s="9">
        <v>136.72557897592401</v>
      </c>
      <c r="T11" s="9">
        <v>39.673999999999999</v>
      </c>
    </row>
    <row r="12" spans="1:20" x14ac:dyDescent="0.2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2">
      <c r="A13" s="15" t="s">
        <v>41</v>
      </c>
      <c r="B13" s="9">
        <f t="shared" ref="B13:K13" si="6">B7+B8+B9</f>
        <v>6834.1064749975003</v>
      </c>
      <c r="C13" s="9">
        <f t="shared" si="6"/>
        <v>6824.5231416641664</v>
      </c>
      <c r="D13" s="9">
        <f t="shared" si="6"/>
        <v>6824.5230666666666</v>
      </c>
      <c r="E13" s="9">
        <f t="shared" si="6"/>
        <v>6824.5231416641664</v>
      </c>
      <c r="F13" s="9">
        <f t="shared" si="6"/>
        <v>6724.5231416641673</v>
      </c>
      <c r="G13" s="9">
        <f t="shared" si="6"/>
        <v>6732.5404587603698</v>
      </c>
      <c r="H13" s="9">
        <f t="shared" si="6"/>
        <v>6598.6295415475852</v>
      </c>
      <c r="I13" s="9">
        <f t="shared" si="6"/>
        <v>6403.9601252941939</v>
      </c>
      <c r="J13" s="9">
        <f t="shared" si="6"/>
        <v>6361.9576485357284</v>
      </c>
      <c r="K13" s="9">
        <f t="shared" si="6"/>
        <v>6256.6293533051376</v>
      </c>
      <c r="L13" s="9">
        <f t="shared" ref="L13:M13" si="7">L7+L8+L9</f>
        <v>6076.6713916978797</v>
      </c>
      <c r="M13" s="9">
        <f t="shared" si="7"/>
        <v>5982.4828771616812</v>
      </c>
      <c r="N13" s="9">
        <f t="shared" ref="N13:O13" si="8">N7+N8+N9</f>
        <v>6059.0243425568806</v>
      </c>
      <c r="O13" s="9">
        <f t="shared" si="8"/>
        <v>6149.0910000000003</v>
      </c>
      <c r="P13" s="9">
        <f t="shared" ref="P13:Q13" si="9">P7+P8+P9</f>
        <v>6289.8165789759241</v>
      </c>
      <c r="Q13" s="9">
        <f t="shared" si="9"/>
        <v>6335.3635789759237</v>
      </c>
      <c r="R13" s="9">
        <f t="shared" ref="R13:S13" si="10">R7+R8+R9</f>
        <v>6354.3635789759237</v>
      </c>
      <c r="S13" s="9">
        <f t="shared" si="10"/>
        <v>6392.3635789759237</v>
      </c>
      <c r="T13" s="9">
        <f t="shared" ref="T13" si="11">T7+T8+T9</f>
        <v>6299.8360000000002</v>
      </c>
    </row>
    <row r="14" spans="1:20" x14ac:dyDescent="0.2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">
      <c r="A15" s="15" t="s">
        <v>42</v>
      </c>
      <c r="B15" s="9">
        <v>4138.8163912913051</v>
      </c>
      <c r="C15" s="9">
        <v>4138.8163912913051</v>
      </c>
      <c r="D15" s="9">
        <v>4138.8163912913051</v>
      </c>
      <c r="E15" s="9">
        <v>4138.8163912913051</v>
      </c>
      <c r="F15" s="9">
        <v>4138.8163912913051</v>
      </c>
      <c r="G15" s="9">
        <v>4249.0255795934099</v>
      </c>
      <c r="H15" s="9">
        <v>4248.2167103755473</v>
      </c>
      <c r="I15" s="9">
        <v>4248.2167103755473</v>
      </c>
      <c r="J15" s="9">
        <v>4248.2167103755473</v>
      </c>
      <c r="K15" s="9">
        <v>4248.2167103755473</v>
      </c>
      <c r="L15" s="9">
        <v>4193</v>
      </c>
      <c r="M15" s="9">
        <v>4193</v>
      </c>
      <c r="N15" s="9">
        <v>4193</v>
      </c>
      <c r="O15" s="9">
        <v>4193</v>
      </c>
      <c r="P15" s="9">
        <v>4193</v>
      </c>
      <c r="Q15" s="9">
        <v>4103</v>
      </c>
      <c r="R15" s="9">
        <v>4112.3110000000006</v>
      </c>
      <c r="S15" s="9">
        <v>4112.3110000000006</v>
      </c>
      <c r="T15" s="9">
        <v>4126.5540000000001</v>
      </c>
    </row>
    <row r="16" spans="1:20" x14ac:dyDescent="0.2">
      <c r="A16" s="15" t="s">
        <v>43</v>
      </c>
      <c r="B16" s="9">
        <v>500</v>
      </c>
      <c r="C16" s="9">
        <v>450</v>
      </c>
      <c r="D16" s="9">
        <v>450</v>
      </c>
      <c r="E16" s="9">
        <v>450</v>
      </c>
      <c r="F16" s="9">
        <v>450</v>
      </c>
      <c r="G16" s="9">
        <v>450</v>
      </c>
      <c r="H16" s="9">
        <v>400</v>
      </c>
      <c r="I16" s="9">
        <v>400</v>
      </c>
      <c r="J16" s="9">
        <v>400</v>
      </c>
      <c r="K16" s="9">
        <v>400</v>
      </c>
      <c r="L16" s="9">
        <v>400</v>
      </c>
      <c r="M16" s="9">
        <v>425</v>
      </c>
      <c r="N16" s="9">
        <v>425</v>
      </c>
      <c r="O16" s="9">
        <v>425</v>
      </c>
      <c r="P16" s="9">
        <v>436.72557897592401</v>
      </c>
      <c r="Q16" s="9">
        <v>436.72557897592401</v>
      </c>
      <c r="R16" s="9">
        <v>419.72557897592401</v>
      </c>
      <c r="S16" s="9">
        <v>419.72557897592401</v>
      </c>
      <c r="T16" s="9">
        <v>304.07299999999998</v>
      </c>
    </row>
    <row r="17" spans="1:20" x14ac:dyDescent="0.2">
      <c r="A17" s="15" t="s">
        <v>44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5.3739914480081552</v>
      </c>
    </row>
    <row r="18" spans="1:20" x14ac:dyDescent="0.2">
      <c r="A18" s="15" t="s">
        <v>53</v>
      </c>
      <c r="B18" s="9">
        <f>B15+B16+B17</f>
        <v>4638.8163912913051</v>
      </c>
      <c r="C18" s="9">
        <f t="shared" ref="C18:L18" si="12">C15+C16+C17</f>
        <v>4588.8163912913051</v>
      </c>
      <c r="D18" s="9">
        <f t="shared" si="12"/>
        <v>4588.8163912913051</v>
      </c>
      <c r="E18" s="9">
        <f t="shared" si="12"/>
        <v>4588.8163912913051</v>
      </c>
      <c r="F18" s="9">
        <f t="shared" si="12"/>
        <v>4588.8163912913051</v>
      </c>
      <c r="G18" s="9">
        <f t="shared" si="12"/>
        <v>4699.0255795934099</v>
      </c>
      <c r="H18" s="9">
        <f t="shared" si="12"/>
        <v>4648.2167103755473</v>
      </c>
      <c r="I18" s="9">
        <f t="shared" si="12"/>
        <v>4648.2167103755473</v>
      </c>
      <c r="J18" s="9">
        <f t="shared" si="12"/>
        <v>4648.2167103755473</v>
      </c>
      <c r="K18" s="9">
        <f t="shared" si="12"/>
        <v>4648.2167103755473</v>
      </c>
      <c r="L18" s="9">
        <f t="shared" si="12"/>
        <v>4593</v>
      </c>
      <c r="M18" s="9">
        <f t="shared" ref="M18:N18" si="13">M15+M16+M17</f>
        <v>4618</v>
      </c>
      <c r="N18" s="9">
        <f t="shared" si="13"/>
        <v>4618</v>
      </c>
      <c r="O18" s="9">
        <f t="shared" ref="O18:P18" si="14">O15+O16+O17</f>
        <v>4618</v>
      </c>
      <c r="P18" s="9">
        <f t="shared" si="14"/>
        <v>4629.7255789759238</v>
      </c>
      <c r="Q18" s="9">
        <f t="shared" ref="Q18:R18" si="15">Q15+Q16+Q17</f>
        <v>4539.7255789759238</v>
      </c>
      <c r="R18" s="9">
        <f t="shared" si="15"/>
        <v>4532.0365789759244</v>
      </c>
      <c r="S18" s="9">
        <f t="shared" ref="S18:T18" si="16">S15+S16+S17</f>
        <v>4532.0365789759244</v>
      </c>
      <c r="T18" s="9">
        <f t="shared" si="16"/>
        <v>4436.0009914480088</v>
      </c>
    </row>
    <row r="19" spans="1:20" x14ac:dyDescent="0.2">
      <c r="A19" s="1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2">
      <c r="A20" s="16" t="s">
        <v>28</v>
      </c>
      <c r="B20" s="9">
        <f t="shared" ref="B20" si="17">B21+B22</f>
        <v>1298.3903013714416</v>
      </c>
      <c r="C20" s="9">
        <f t="shared" ref="C20" si="18">C21+C22</f>
        <v>1348.3903013714412</v>
      </c>
      <c r="D20" s="9">
        <f t="shared" ref="D20" si="19">D21+D22</f>
        <v>1347.5429604966098</v>
      </c>
      <c r="E20" s="9">
        <f t="shared" ref="E20" si="20">E21+E22</f>
        <v>1347.5429604966098</v>
      </c>
      <c r="F20" s="9">
        <f t="shared" ref="F20" si="21">F21+F22</f>
        <v>1247.5429604966098</v>
      </c>
      <c r="G20" s="9">
        <f t="shared" ref="G20" si="22">G21+G22</f>
        <v>1124.0201398660706</v>
      </c>
      <c r="H20" s="9">
        <f t="shared" ref="H20" si="23">H21+H22</f>
        <v>1050.7521305416658</v>
      </c>
      <c r="I20" s="9">
        <f t="shared" ref="I20" si="24">I21+I22</f>
        <v>856.08271428827493</v>
      </c>
      <c r="J20" s="9">
        <f t="shared" ref="J20:O20" si="25">J21+J22</f>
        <v>814.08023752981023</v>
      </c>
      <c r="K20" s="9">
        <f t="shared" si="25"/>
        <v>708.75194229921829</v>
      </c>
      <c r="L20" s="9">
        <f t="shared" si="25"/>
        <v>594.69786583543203</v>
      </c>
      <c r="M20" s="9">
        <f t="shared" si="25"/>
        <v>470.6706101395207</v>
      </c>
      <c r="N20" s="9">
        <f t="shared" si="25"/>
        <v>569.07302253808405</v>
      </c>
      <c r="O20" s="9">
        <f t="shared" si="25"/>
        <v>398.7042253521127</v>
      </c>
      <c r="P20" s="9">
        <f t="shared" ref="P20:Q20" si="26">P21+P22</f>
        <v>431.65899999999999</v>
      </c>
      <c r="Q20" s="9">
        <f t="shared" si="26"/>
        <v>440.68857142857149</v>
      </c>
      <c r="R20" s="9">
        <f t="shared" ref="R20:S20" si="27">R21+R22</f>
        <v>445.03404799311363</v>
      </c>
      <c r="S20" s="9">
        <f t="shared" si="27"/>
        <v>445.90100855199256</v>
      </c>
      <c r="T20" s="9">
        <f t="shared" ref="T20" si="28">T21+T22</f>
        <v>445.90100855199256</v>
      </c>
    </row>
    <row r="21" spans="1:20" x14ac:dyDescent="0.2">
      <c r="A21" s="16" t="s">
        <v>45</v>
      </c>
      <c r="B21" s="9">
        <v>1298.3903013714416</v>
      </c>
      <c r="C21" s="9">
        <v>1348.3903013714412</v>
      </c>
      <c r="D21" s="9">
        <v>1271.6847921403219</v>
      </c>
      <c r="E21" s="9">
        <v>1271.6847921403219</v>
      </c>
      <c r="F21" s="9">
        <v>1099.0201398660706</v>
      </c>
      <c r="G21" s="9">
        <v>1099.0201398660706</v>
      </c>
      <c r="H21" s="9">
        <v>1025.7521305416658</v>
      </c>
      <c r="I21" s="9">
        <v>831.08271428827493</v>
      </c>
      <c r="J21" s="9">
        <v>789.08023752981023</v>
      </c>
      <c r="K21" s="9">
        <v>683.75194229921829</v>
      </c>
      <c r="L21" s="9">
        <v>569.69786583543203</v>
      </c>
      <c r="M21" s="9">
        <v>426.75657520175696</v>
      </c>
      <c r="N21" s="9">
        <v>425.60657361436233</v>
      </c>
      <c r="O21" s="9">
        <v>398.7042253521127</v>
      </c>
      <c r="P21" s="9">
        <v>431.65899999999999</v>
      </c>
      <c r="Q21" s="9">
        <v>440.68857142857149</v>
      </c>
      <c r="R21" s="9">
        <v>445.03404799311363</v>
      </c>
      <c r="S21" s="9">
        <v>445.90100855199256</v>
      </c>
      <c r="T21" s="9">
        <v>445.90100855199256</v>
      </c>
    </row>
    <row r="22" spans="1:20" x14ac:dyDescent="0.2">
      <c r="A22" s="16" t="s">
        <v>46</v>
      </c>
      <c r="B22" s="9">
        <v>0</v>
      </c>
      <c r="C22" s="9">
        <v>0</v>
      </c>
      <c r="D22" s="9">
        <v>75.858168356287933</v>
      </c>
      <c r="E22" s="9">
        <v>75.858168356287933</v>
      </c>
      <c r="F22" s="9">
        <v>148.52282063053917</v>
      </c>
      <c r="G22" s="9">
        <v>25</v>
      </c>
      <c r="H22" s="9">
        <v>25</v>
      </c>
      <c r="I22" s="9">
        <v>25</v>
      </c>
      <c r="J22" s="9">
        <v>25</v>
      </c>
      <c r="K22" s="9">
        <v>25</v>
      </c>
      <c r="L22" s="9">
        <v>25</v>
      </c>
      <c r="M22" s="9">
        <v>43.914034937763745</v>
      </c>
      <c r="N22" s="9">
        <v>143.46644892372171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</row>
    <row r="23" spans="1:20" x14ac:dyDescent="0.2">
      <c r="A23" s="1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">
      <c r="A24" s="16" t="s">
        <v>47</v>
      </c>
      <c r="B24" s="9">
        <f t="shared" ref="B24:J24" si="29">B18+B20</f>
        <v>5937.2066926627467</v>
      </c>
      <c r="C24" s="9">
        <f t="shared" si="29"/>
        <v>5937.2066926627467</v>
      </c>
      <c r="D24" s="9">
        <f t="shared" si="29"/>
        <v>5936.3593517879144</v>
      </c>
      <c r="E24" s="9">
        <f t="shared" si="29"/>
        <v>5936.3593517879144</v>
      </c>
      <c r="F24" s="9">
        <f t="shared" si="29"/>
        <v>5836.3593517879144</v>
      </c>
      <c r="G24" s="9">
        <f t="shared" si="29"/>
        <v>5823.0457194594801</v>
      </c>
      <c r="H24" s="9">
        <f t="shared" si="29"/>
        <v>5698.9688409172131</v>
      </c>
      <c r="I24" s="9">
        <f t="shared" si="29"/>
        <v>5504.2994246638227</v>
      </c>
      <c r="J24" s="9">
        <f t="shared" si="29"/>
        <v>5462.2969479053572</v>
      </c>
      <c r="K24" s="9">
        <f t="shared" ref="K24:P24" si="30">K18+K20</f>
        <v>5356.9686526747655</v>
      </c>
      <c r="L24" s="9">
        <f t="shared" si="30"/>
        <v>5187.6978658354319</v>
      </c>
      <c r="M24" s="9">
        <f t="shared" si="30"/>
        <v>5088.6706101395212</v>
      </c>
      <c r="N24" s="9">
        <f t="shared" si="30"/>
        <v>5187.0730225380839</v>
      </c>
      <c r="O24" s="9">
        <f t="shared" si="30"/>
        <v>5016.7042253521131</v>
      </c>
      <c r="P24" s="9">
        <f t="shared" si="30"/>
        <v>5061.3845789759234</v>
      </c>
      <c r="Q24" s="9">
        <f t="shared" ref="Q24:R24" si="31">Q18+Q20</f>
        <v>4980.4141504044956</v>
      </c>
      <c r="R24" s="9">
        <f t="shared" si="31"/>
        <v>4977.0706269690381</v>
      </c>
      <c r="S24" s="9">
        <f t="shared" ref="S24:T24" si="32">S18+S20</f>
        <v>4977.9375875279165</v>
      </c>
      <c r="T24" s="9">
        <f t="shared" si="32"/>
        <v>4881.902000000001</v>
      </c>
    </row>
    <row r="25" spans="1:20" x14ac:dyDescent="0.2">
      <c r="A25" s="1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">
      <c r="A26" s="16" t="s">
        <v>39</v>
      </c>
      <c r="B26" s="9">
        <f t="shared" ref="B26:J26" si="33">B13-B24</f>
        <v>896.89978233475358</v>
      </c>
      <c r="C26" s="9">
        <f t="shared" si="33"/>
        <v>887.31644900141964</v>
      </c>
      <c r="D26" s="9">
        <f t="shared" si="33"/>
        <v>888.16371487875222</v>
      </c>
      <c r="E26" s="9">
        <f t="shared" si="33"/>
        <v>888.16378987625194</v>
      </c>
      <c r="F26" s="9">
        <f t="shared" si="33"/>
        <v>888.16378987625285</v>
      </c>
      <c r="G26" s="9">
        <f t="shared" si="33"/>
        <v>909.49473930088971</v>
      </c>
      <c r="H26" s="9">
        <f t="shared" si="33"/>
        <v>899.66070063037205</v>
      </c>
      <c r="I26" s="9">
        <f t="shared" si="33"/>
        <v>899.66070063037114</v>
      </c>
      <c r="J26" s="9">
        <f t="shared" si="33"/>
        <v>899.66070063037114</v>
      </c>
      <c r="K26" s="9">
        <f t="shared" ref="K26:P26" si="34">K13-K24</f>
        <v>899.66070063037205</v>
      </c>
      <c r="L26" s="9">
        <f t="shared" si="34"/>
        <v>888.97352586244779</v>
      </c>
      <c r="M26" s="9">
        <f t="shared" si="34"/>
        <v>893.81226702216009</v>
      </c>
      <c r="N26" s="9">
        <f t="shared" si="34"/>
        <v>871.95132001879665</v>
      </c>
      <c r="O26" s="9">
        <f t="shared" si="34"/>
        <v>1132.3867746478873</v>
      </c>
      <c r="P26" s="9">
        <f t="shared" si="34"/>
        <v>1228.4320000000007</v>
      </c>
      <c r="Q26" s="9">
        <f t="shared" ref="Q26:R26" si="35">Q13-Q24</f>
        <v>1354.9494285714281</v>
      </c>
      <c r="R26" s="9">
        <f t="shared" si="35"/>
        <v>1377.2929520068856</v>
      </c>
      <c r="S26" s="9">
        <f t="shared" ref="S26:T26" si="36">S13-S24</f>
        <v>1414.4259914480072</v>
      </c>
      <c r="T26" s="9">
        <f t="shared" si="36"/>
        <v>1417.9339999999993</v>
      </c>
    </row>
    <row r="27" spans="1:20" x14ac:dyDescent="0.2">
      <c r="A27" s="1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2">
      <c r="A28" s="14" t="s">
        <v>59</v>
      </c>
      <c r="B28" s="29">
        <f t="shared" ref="B28:J28" si="37">100*(B26/B15)</f>
        <v>21.670441438812464</v>
      </c>
      <c r="C28" s="29">
        <f t="shared" si="37"/>
        <v>21.438893758816349</v>
      </c>
      <c r="D28" s="29">
        <f t="shared" si="37"/>
        <v>21.459364970806217</v>
      </c>
      <c r="E28" s="29">
        <f t="shared" si="37"/>
        <v>21.459366782858083</v>
      </c>
      <c r="F28" s="29">
        <f t="shared" si="37"/>
        <v>21.459366782858105</v>
      </c>
      <c r="G28" s="29">
        <f t="shared" si="37"/>
        <v>21.404783808995553</v>
      </c>
      <c r="H28" s="29">
        <f t="shared" si="37"/>
        <v>21.177373047686192</v>
      </c>
      <c r="I28" s="29">
        <f t="shared" si="37"/>
        <v>21.177373047686167</v>
      </c>
      <c r="J28" s="29">
        <f t="shared" si="37"/>
        <v>21.177373047686167</v>
      </c>
      <c r="K28" s="29">
        <f t="shared" ref="K28:P28" si="38">100*(K26/K15)</f>
        <v>21.177373047686192</v>
      </c>
      <c r="L28" s="29">
        <f t="shared" si="38"/>
        <v>21.201371949974906</v>
      </c>
      <c r="M28" s="29">
        <f t="shared" si="38"/>
        <v>21.316772406920105</v>
      </c>
      <c r="N28" s="29">
        <f t="shared" si="38"/>
        <v>20.79540472260426</v>
      </c>
      <c r="O28" s="29">
        <f t="shared" si="38"/>
        <v>27.006600874025455</v>
      </c>
      <c r="P28" s="29">
        <f t="shared" si="38"/>
        <v>29.297209635106146</v>
      </c>
      <c r="Q28" s="29">
        <f t="shared" ref="Q28:R28" si="39">100*(Q26/Q15)</f>
        <v>33.023383586922449</v>
      </c>
      <c r="R28" s="29">
        <f t="shared" si="39"/>
        <v>33.491945332123116</v>
      </c>
      <c r="S28" s="29">
        <f t="shared" ref="S28:T28" si="40">100*(S26/S15)</f>
        <v>34.394917880676026</v>
      </c>
      <c r="T28" s="29">
        <f t="shared" si="40"/>
        <v>34.361212769783194</v>
      </c>
    </row>
    <row r="29" spans="1:20" x14ac:dyDescent="0.2">
      <c r="A29" s="15" t="s">
        <v>60</v>
      </c>
      <c r="B29" s="30">
        <f t="shared" ref="B29:J29" si="41">100*B26/B24</f>
        <v>15.106426788933428</v>
      </c>
      <c r="C29" s="30">
        <f t="shared" si="41"/>
        <v>14.945015306574611</v>
      </c>
      <c r="D29" s="30">
        <f t="shared" si="41"/>
        <v>14.961421003114557</v>
      </c>
      <c r="E29" s="30">
        <f t="shared" si="41"/>
        <v>14.961422266473045</v>
      </c>
      <c r="F29" s="30">
        <f t="shared" si="41"/>
        <v>15.217770811253631</v>
      </c>
      <c r="G29" s="30">
        <f t="shared" si="41"/>
        <v>15.618883709972192</v>
      </c>
      <c r="H29" s="30">
        <f t="shared" si="41"/>
        <v>15.786376899817849</v>
      </c>
      <c r="I29" s="30">
        <f t="shared" si="41"/>
        <v>16.344690417805865</v>
      </c>
      <c r="J29" s="30">
        <f t="shared" si="41"/>
        <v>16.470373346790797</v>
      </c>
      <c r="K29" s="30">
        <f t="shared" ref="K29:P29" si="42">100*K26/K24</f>
        <v>16.794212528780921</v>
      </c>
      <c r="L29" s="30">
        <f t="shared" si="42"/>
        <v>17.136185430476814</v>
      </c>
      <c r="M29" s="30">
        <f t="shared" si="42"/>
        <v>17.564749921937935</v>
      </c>
      <c r="N29" s="30">
        <f t="shared" si="42"/>
        <v>16.81008376458411</v>
      </c>
      <c r="O29" s="30">
        <f t="shared" si="42"/>
        <v>22.572324852745471</v>
      </c>
      <c r="P29" s="30">
        <f t="shared" si="42"/>
        <v>24.270671015648272</v>
      </c>
      <c r="Q29" s="30">
        <f t="shared" ref="Q29:R29" si="43">100*Q26/Q24</f>
        <v>27.205557362360778</v>
      </c>
      <c r="R29" s="30">
        <f t="shared" si="43"/>
        <v>27.672762860623429</v>
      </c>
      <c r="S29" s="30">
        <f t="shared" ref="S29:T29" si="44">100*S26/S24</f>
        <v>28.413895646096726</v>
      </c>
      <c r="T29" s="30">
        <f t="shared" si="44"/>
        <v>29.044704297628243</v>
      </c>
    </row>
    <row r="30" spans="1:20" x14ac:dyDescent="0.2">
      <c r="A30" s="23" t="s">
        <v>49</v>
      </c>
      <c r="B30" s="6">
        <v>1407</v>
      </c>
      <c r="C30" s="6">
        <v>1407</v>
      </c>
      <c r="D30" s="6">
        <v>1407</v>
      </c>
      <c r="E30" s="6">
        <v>1407</v>
      </c>
      <c r="F30" s="6">
        <v>1407</v>
      </c>
      <c r="G30" s="6">
        <v>1407</v>
      </c>
      <c r="H30" s="6">
        <v>1407</v>
      </c>
      <c r="I30" s="6">
        <v>1407</v>
      </c>
      <c r="J30" s="6">
        <v>1407</v>
      </c>
      <c r="K30" s="6">
        <v>1407</v>
      </c>
      <c r="L30" s="6">
        <v>1407</v>
      </c>
      <c r="M30" s="6">
        <v>1407</v>
      </c>
      <c r="N30" s="6">
        <v>1407</v>
      </c>
      <c r="O30" s="6">
        <v>1407</v>
      </c>
      <c r="P30" s="6">
        <v>1407</v>
      </c>
      <c r="Q30" s="6">
        <v>1489</v>
      </c>
      <c r="R30" s="6">
        <v>1610.5609999999999</v>
      </c>
      <c r="S30" s="6">
        <v>1610.5609999999999</v>
      </c>
      <c r="T30" s="6">
        <v>1598.67</v>
      </c>
    </row>
    <row r="31" spans="1:20" x14ac:dyDescent="0.2">
      <c r="A31" s="16" t="s">
        <v>48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2">
      <c r="A32" s="16" t="s">
        <v>50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2">
      <c r="A33" s="16" t="s">
        <v>51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2">
      <c r="A34" s="22" t="s">
        <v>57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">
      <c r="A35" s="25" t="s">
        <v>61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2">
      <c r="A36" s="1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2">
      <c r="A37" s="14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2">
      <c r="A38" s="15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2">
      <c r="A39" s="1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2">
      <c r="A40" s="1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">
      <c r="A41" s="1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2">
      <c r="A42" s="1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2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2">
      <c r="A44" s="1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15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1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15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">
      <c r="A48" s="1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">
      <c r="A49" s="15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">
      <c r="A50" s="15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2">
      <c r="A51" s="14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x14ac:dyDescent="0.2">
      <c r="A54" s="20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2">
      <c r="A55" s="20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</sheetData>
  <mergeCells count="1">
    <mergeCell ref="B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FA58-D306-4055-B3C4-A834E7F2EAF8}">
  <dimension ref="A1:Y3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24.7109375" style="4" customWidth="1"/>
    <col min="2" max="10" width="9.140625" style="4" customWidth="1"/>
    <col min="11" max="16384" width="9.140625" style="4"/>
  </cols>
  <sheetData>
    <row r="1" spans="1:25" x14ac:dyDescent="0.2">
      <c r="A1" s="5" t="s">
        <v>34</v>
      </c>
      <c r="B1" s="6"/>
    </row>
    <row r="2" spans="1:25" x14ac:dyDescent="0.2">
      <c r="A2" s="8"/>
      <c r="B2" s="9"/>
      <c r="C2" s="26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x14ac:dyDescent="0.2">
      <c r="A3" s="8"/>
      <c r="B3" s="11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11" t="s">
        <v>23</v>
      </c>
      <c r="L3" s="11" t="s">
        <v>24</v>
      </c>
      <c r="M3" s="11" t="s">
        <v>32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21</v>
      </c>
      <c r="V3" s="11" t="s">
        <v>22</v>
      </c>
      <c r="W3" s="11" t="s">
        <v>23</v>
      </c>
      <c r="X3" s="11" t="s">
        <v>24</v>
      </c>
      <c r="Y3" s="11" t="s">
        <v>32</v>
      </c>
    </row>
    <row r="4" spans="1:25" x14ac:dyDescent="0.2">
      <c r="A4" s="12"/>
      <c r="B4" s="13">
        <v>2022</v>
      </c>
      <c r="C4" s="13">
        <v>2022</v>
      </c>
      <c r="D4" s="13">
        <v>2022</v>
      </c>
      <c r="E4" s="13">
        <v>2022</v>
      </c>
      <c r="F4" s="13">
        <v>2022</v>
      </c>
      <c r="G4" s="13">
        <v>2022</v>
      </c>
      <c r="H4" s="13">
        <v>2022</v>
      </c>
      <c r="I4" s="13">
        <v>2022</v>
      </c>
      <c r="J4" s="13">
        <v>2023</v>
      </c>
      <c r="K4" s="13">
        <v>2023</v>
      </c>
      <c r="L4" s="13">
        <v>2023</v>
      </c>
      <c r="M4" s="13">
        <v>2023</v>
      </c>
      <c r="N4" s="13">
        <v>2023</v>
      </c>
      <c r="O4" s="13">
        <v>2023</v>
      </c>
      <c r="P4" s="13">
        <v>2023</v>
      </c>
      <c r="Q4" s="13">
        <v>2023</v>
      </c>
      <c r="R4" s="13">
        <v>2023</v>
      </c>
      <c r="S4" s="13">
        <v>2023</v>
      </c>
      <c r="T4" s="13">
        <v>2023</v>
      </c>
      <c r="U4" s="13">
        <v>2023</v>
      </c>
      <c r="V4" s="13">
        <v>2024</v>
      </c>
      <c r="W4" s="13">
        <v>2024</v>
      </c>
      <c r="X4" s="13">
        <v>2024</v>
      </c>
      <c r="Y4" s="13">
        <v>2024</v>
      </c>
    </row>
    <row r="5" spans="1:25" x14ac:dyDescent="0.2">
      <c r="A5" s="8"/>
      <c r="B5" s="34" t="s">
        <v>29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5" x14ac:dyDescent="0.2">
      <c r="A6" s="8"/>
      <c r="B6" s="9"/>
      <c r="C6" s="9"/>
    </row>
    <row r="7" spans="1:25" x14ac:dyDescent="0.2">
      <c r="A7" s="14" t="s">
        <v>25</v>
      </c>
      <c r="B7" s="9">
        <v>921</v>
      </c>
      <c r="C7" s="9">
        <v>947.29166666666674</v>
      </c>
      <c r="D7" s="9">
        <v>947.29166666666674</v>
      </c>
      <c r="E7" s="9">
        <v>947.29166666666674</v>
      </c>
      <c r="F7" s="9">
        <v>947.29166666666674</v>
      </c>
      <c r="G7" s="9">
        <v>947.29166666666674</v>
      </c>
      <c r="H7" s="9">
        <f>'FY22'!T12</f>
        <v>964.15899999999965</v>
      </c>
      <c r="I7" s="9">
        <f>'FY22'!U12</f>
        <v>964.15899999999965</v>
      </c>
      <c r="J7" s="9">
        <f>'FY22'!V12</f>
        <v>964.15899999999965</v>
      </c>
      <c r="K7" s="9">
        <f>'FY22'!W12</f>
        <v>964.15899999999965</v>
      </c>
      <c r="L7" s="9">
        <f>'FY22'!X12</f>
        <v>964.15899999999965</v>
      </c>
      <c r="M7" s="9">
        <f>'FY22'!Y12</f>
        <v>964.15899999999965</v>
      </c>
      <c r="N7" s="9">
        <v>964.27300000000002</v>
      </c>
      <c r="O7" s="9">
        <f t="shared" ref="O7:Y7" si="0">N7</f>
        <v>964.27300000000002</v>
      </c>
      <c r="P7" s="9">
        <f t="shared" si="0"/>
        <v>964.27300000000002</v>
      </c>
      <c r="Q7" s="9">
        <f t="shared" si="0"/>
        <v>964.27300000000002</v>
      </c>
      <c r="R7" s="9">
        <f t="shared" si="0"/>
        <v>964.27300000000002</v>
      </c>
      <c r="S7" s="9">
        <f t="shared" si="0"/>
        <v>964.27300000000002</v>
      </c>
      <c r="T7" s="9">
        <f t="shared" si="0"/>
        <v>964.27300000000002</v>
      </c>
      <c r="U7" s="9">
        <f t="shared" si="0"/>
        <v>964.27300000000002</v>
      </c>
      <c r="V7" s="9">
        <f t="shared" si="0"/>
        <v>964.27300000000002</v>
      </c>
      <c r="W7" s="9">
        <f t="shared" si="0"/>
        <v>964.27300000000002</v>
      </c>
      <c r="X7" s="9">
        <f t="shared" si="0"/>
        <v>964.27300000000002</v>
      </c>
      <c r="Y7" s="9">
        <f t="shared" si="0"/>
        <v>964.27300000000002</v>
      </c>
    </row>
    <row r="8" spans="1:25" x14ac:dyDescent="0.2">
      <c r="A8" s="14" t="s">
        <v>58</v>
      </c>
      <c r="B8" s="9">
        <v>6000</v>
      </c>
      <c r="C8" s="9">
        <v>6000</v>
      </c>
      <c r="D8" s="9">
        <v>6000</v>
      </c>
      <c r="E8" s="9">
        <v>6000</v>
      </c>
      <c r="F8" s="9">
        <v>6000</v>
      </c>
      <c r="G8" s="9">
        <v>5900</v>
      </c>
      <c r="H8" s="9">
        <v>5900</v>
      </c>
      <c r="I8" s="9">
        <v>5900</v>
      </c>
      <c r="J8" s="9">
        <v>5900</v>
      </c>
      <c r="K8" s="9">
        <v>5900</v>
      </c>
      <c r="L8" s="9">
        <v>5485</v>
      </c>
      <c r="M8" s="9">
        <v>5560</v>
      </c>
      <c r="N8" s="9">
        <v>5385</v>
      </c>
      <c r="O8" s="9">
        <v>5230</v>
      </c>
      <c r="P8" s="9">
        <v>5224.2389999999996</v>
      </c>
      <c r="Q8" s="9">
        <v>5224.2389999999996</v>
      </c>
      <c r="R8" s="9">
        <v>5224.2389999999996</v>
      </c>
      <c r="S8" s="9">
        <v>5224.2389999999996</v>
      </c>
      <c r="T8" s="9">
        <v>5224.2479999999996</v>
      </c>
      <c r="U8" s="9">
        <v>5224.2479999999996</v>
      </c>
      <c r="V8" s="9">
        <v>5224.2479999999996</v>
      </c>
      <c r="W8" s="9">
        <v>5224.2479999999996</v>
      </c>
      <c r="X8" s="9">
        <v>5224.2479999999996</v>
      </c>
      <c r="Y8" s="9">
        <v>5224.2479999999996</v>
      </c>
    </row>
    <row r="9" spans="1:25" x14ac:dyDescent="0.2">
      <c r="A9" s="15" t="s">
        <v>26</v>
      </c>
      <c r="B9" s="9">
        <v>50</v>
      </c>
      <c r="C9" s="9">
        <v>50</v>
      </c>
      <c r="D9" s="9">
        <v>50</v>
      </c>
      <c r="E9" s="9">
        <v>50</v>
      </c>
      <c r="F9" s="9">
        <v>50</v>
      </c>
      <c r="G9" s="9">
        <v>50</v>
      </c>
      <c r="H9" s="9">
        <v>35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9">
        <v>45</v>
      </c>
      <c r="O9" s="9">
        <v>45</v>
      </c>
      <c r="P9" s="9">
        <v>75</v>
      </c>
      <c r="Q9" s="9">
        <v>200</v>
      </c>
      <c r="R9" s="9">
        <v>253.59849940351168</v>
      </c>
      <c r="S9" s="9">
        <v>285</v>
      </c>
      <c r="T9" s="9">
        <v>284.52299999999997</v>
      </c>
      <c r="U9" s="9">
        <v>284.52299999999997</v>
      </c>
      <c r="V9" s="9">
        <v>284.52299999999997</v>
      </c>
      <c r="W9" s="9">
        <v>284.52299999999997</v>
      </c>
      <c r="X9" s="9">
        <v>284.52299999999997</v>
      </c>
      <c r="Y9" s="9">
        <v>284.52299999999997</v>
      </c>
    </row>
    <row r="10" spans="1:25" x14ac:dyDescent="0.2">
      <c r="A10" s="15" t="s">
        <v>27</v>
      </c>
      <c r="B10" s="9">
        <v>4422</v>
      </c>
      <c r="C10" s="9">
        <v>4547</v>
      </c>
      <c r="D10" s="9">
        <v>4547</v>
      </c>
      <c r="E10" s="9">
        <v>4547</v>
      </c>
      <c r="F10" s="9">
        <v>4547</v>
      </c>
      <c r="G10" s="9">
        <v>4547</v>
      </c>
      <c r="H10" s="9">
        <v>4700.5981830948531</v>
      </c>
      <c r="I10" s="9">
        <v>4661.7118368620277</v>
      </c>
      <c r="J10" s="9">
        <v>4661.0836989309937</v>
      </c>
      <c r="K10" s="9">
        <v>4660.3198368620278</v>
      </c>
      <c r="L10" s="9">
        <v>4438</v>
      </c>
      <c r="M10" s="9">
        <v>4498.6348595105464</v>
      </c>
      <c r="N10" s="9">
        <v>4434.8629999999994</v>
      </c>
      <c r="O10" s="9">
        <v>4357.3629999999994</v>
      </c>
      <c r="P10" s="9">
        <v>4357.3629999999994</v>
      </c>
      <c r="Q10" s="9">
        <v>4443.9760011929766</v>
      </c>
      <c r="R10" s="9">
        <v>4497.5745005964873</v>
      </c>
      <c r="S10" s="9">
        <v>4627.0958795158804</v>
      </c>
      <c r="T10" s="9">
        <v>4626.8542014267532</v>
      </c>
      <c r="U10" s="9">
        <v>4626.8542014267532</v>
      </c>
      <c r="V10" s="9">
        <v>4626.8542014267532</v>
      </c>
      <c r="W10" s="9">
        <v>4626.8542014267532</v>
      </c>
      <c r="X10" s="9">
        <v>4626.8542014267532</v>
      </c>
      <c r="Y10" s="9">
        <v>4626.8542014267532</v>
      </c>
    </row>
    <row r="11" spans="1:25" x14ac:dyDescent="0.2">
      <c r="A11" s="16" t="s">
        <v>28</v>
      </c>
      <c r="B11" s="9">
        <v>1628</v>
      </c>
      <c r="C11" s="9">
        <v>1503.0000000000002</v>
      </c>
      <c r="D11" s="9">
        <v>1503.0000000000002</v>
      </c>
      <c r="E11" s="9">
        <v>1503.0000000000002</v>
      </c>
      <c r="F11" s="9">
        <v>1503.0000000000002</v>
      </c>
      <c r="G11" s="9">
        <v>1403</v>
      </c>
      <c r="H11" s="9">
        <v>1219.3835287603861</v>
      </c>
      <c r="I11" s="9">
        <v>1266.3711971250498</v>
      </c>
      <c r="J11" s="9">
        <v>1267.1301971250498</v>
      </c>
      <c r="K11" s="9">
        <v>1268.0531971250498</v>
      </c>
      <c r="L11" s="9">
        <v>1121</v>
      </c>
      <c r="M11" s="9">
        <v>1123.4225447580902</v>
      </c>
      <c r="N11" s="9">
        <v>1070.3035250025005</v>
      </c>
      <c r="O11" s="9">
        <v>1002.3868583358339</v>
      </c>
      <c r="P11" s="9">
        <v>1026.6259333333339</v>
      </c>
      <c r="Q11" s="9">
        <v>1065.012857142857</v>
      </c>
      <c r="R11" s="9">
        <v>1065.012857142857</v>
      </c>
      <c r="S11" s="9">
        <v>1010.9147941110955</v>
      </c>
      <c r="T11" s="9">
        <v>1011.0987985732464</v>
      </c>
      <c r="U11" s="9">
        <v>1011.0987985732464</v>
      </c>
      <c r="V11" s="9">
        <v>1011.0987985732464</v>
      </c>
      <c r="W11" s="9">
        <v>1011.0987985732464</v>
      </c>
      <c r="X11" s="9">
        <v>1011.0987985732464</v>
      </c>
      <c r="Y11" s="9">
        <v>1011.0987985732464</v>
      </c>
    </row>
    <row r="12" spans="1:25" x14ac:dyDescent="0.2">
      <c r="A12" s="23" t="s">
        <v>39</v>
      </c>
      <c r="B12" s="6">
        <f t="shared" ref="B12:C12" si="1">(B7+B8+B9)-(B10+B11)</f>
        <v>921</v>
      </c>
      <c r="C12" s="6">
        <f t="shared" si="1"/>
        <v>947.29166666666697</v>
      </c>
      <c r="D12" s="6">
        <f t="shared" ref="D12:E12" si="2">(D7+D8+D9)-(D10+D11)</f>
        <v>947.29166666666697</v>
      </c>
      <c r="E12" s="6">
        <f t="shared" si="2"/>
        <v>947.29166666666697</v>
      </c>
      <c r="F12" s="6">
        <f t="shared" ref="F12:G12" si="3">(F7+F8+F9)-(F10+F11)</f>
        <v>947.29166666666697</v>
      </c>
      <c r="G12" s="6">
        <f t="shared" si="3"/>
        <v>947.29166666666697</v>
      </c>
      <c r="H12" s="6">
        <f t="shared" ref="H12:I12" si="4">(H7+H8+H9)-(H10+H11)</f>
        <v>979.1772881447605</v>
      </c>
      <c r="I12" s="6">
        <f t="shared" si="4"/>
        <v>971.07596601292244</v>
      </c>
      <c r="J12" s="6">
        <f t="shared" ref="J12:K12" si="5">(J7+J8+J9)-(J10+J11)</f>
        <v>970.94510394395638</v>
      </c>
      <c r="K12" s="6">
        <f t="shared" si="5"/>
        <v>970.78596601292156</v>
      </c>
      <c r="L12" s="6">
        <f t="shared" ref="L12:M12" si="6">(L7+L8+L9)-(L10+L11)</f>
        <v>925.15899999999965</v>
      </c>
      <c r="M12" s="6">
        <f t="shared" si="6"/>
        <v>937.10159573136298</v>
      </c>
      <c r="N12" s="6">
        <f t="shared" ref="N12:O12" si="7">(N7+N8+N9)-(N10+N11)</f>
        <v>889.1064749975003</v>
      </c>
      <c r="O12" s="6">
        <f t="shared" si="7"/>
        <v>879.52314166416636</v>
      </c>
      <c r="P12" s="6">
        <f t="shared" ref="P12:Q12" si="8">(P7+P8+P9)-(P10+P11)</f>
        <v>879.52306666666664</v>
      </c>
      <c r="Q12" s="6">
        <f t="shared" si="8"/>
        <v>879.52314166416636</v>
      </c>
      <c r="R12" s="6">
        <f t="shared" ref="R12:S12" si="9">(R7+R8+R9)-(R10+R11)</f>
        <v>879.52314166416727</v>
      </c>
      <c r="S12" s="6">
        <f t="shared" si="9"/>
        <v>835.50132637302431</v>
      </c>
      <c r="T12" s="6">
        <f t="shared" ref="T12:U12" si="10">(T7+T8+T9)-(T10+T11)</f>
        <v>835.09100000000035</v>
      </c>
      <c r="U12" s="6">
        <f t="shared" si="10"/>
        <v>835.09100000000035</v>
      </c>
      <c r="V12" s="6">
        <f t="shared" ref="V12:W12" si="11">(V7+V8+V9)-(V10+V11)</f>
        <v>835.09100000000035</v>
      </c>
      <c r="W12" s="6">
        <f t="shared" si="11"/>
        <v>835.09100000000035</v>
      </c>
      <c r="X12" s="6">
        <f t="shared" ref="X12:Y12" si="12">(X7+X8+X9)-(X10+X11)</f>
        <v>835.09100000000035</v>
      </c>
      <c r="Y12" s="6">
        <f t="shared" si="12"/>
        <v>835.09100000000035</v>
      </c>
    </row>
    <row r="13" spans="1:25" x14ac:dyDescent="0.2">
      <c r="A13" s="22" t="s">
        <v>31</v>
      </c>
      <c r="B13" s="9"/>
    </row>
    <row r="14" spans="1:25" x14ac:dyDescent="0.2">
      <c r="A14" s="22" t="s">
        <v>57</v>
      </c>
      <c r="B14" s="9"/>
    </row>
    <row r="15" spans="1:25" x14ac:dyDescent="0.2">
      <c r="A15" s="25" t="s">
        <v>54</v>
      </c>
      <c r="B15" s="9"/>
    </row>
    <row r="16" spans="1:25" x14ac:dyDescent="0.2">
      <c r="A16" s="16"/>
      <c r="B16" s="9"/>
    </row>
    <row r="17" spans="1:2" x14ac:dyDescent="0.2">
      <c r="A17" s="14"/>
      <c r="B17" s="17"/>
    </row>
    <row r="18" spans="1:2" x14ac:dyDescent="0.2">
      <c r="A18" s="15"/>
      <c r="B18" s="17"/>
    </row>
    <row r="19" spans="1:2" x14ac:dyDescent="0.2">
      <c r="A19" s="16"/>
      <c r="B19" s="9"/>
    </row>
    <row r="20" spans="1:2" x14ac:dyDescent="0.2">
      <c r="A20" s="16"/>
      <c r="B20" s="9"/>
    </row>
    <row r="21" spans="1:2" x14ac:dyDescent="0.2">
      <c r="A21" s="16"/>
      <c r="B21" s="9"/>
    </row>
    <row r="22" spans="1:2" x14ac:dyDescent="0.2">
      <c r="A22" s="16"/>
      <c r="B22" s="9"/>
    </row>
    <row r="23" spans="1:2" x14ac:dyDescent="0.2">
      <c r="A23" s="16"/>
      <c r="B23" s="17"/>
    </row>
    <row r="24" spans="1:2" x14ac:dyDescent="0.2">
      <c r="A24" s="14"/>
      <c r="B24" s="9"/>
    </row>
    <row r="25" spans="1:2" x14ac:dyDescent="0.2">
      <c r="A25" s="15"/>
      <c r="B25" s="9"/>
    </row>
    <row r="26" spans="1:2" x14ac:dyDescent="0.2">
      <c r="A26" s="14"/>
      <c r="B26" s="9"/>
    </row>
    <row r="27" spans="1:2" x14ac:dyDescent="0.2">
      <c r="A27" s="15"/>
      <c r="B27" s="9"/>
    </row>
    <row r="28" spans="1:2" x14ac:dyDescent="0.2">
      <c r="A28" s="15"/>
      <c r="B28" s="9"/>
    </row>
    <row r="29" spans="1:2" x14ac:dyDescent="0.2">
      <c r="A29" s="15"/>
      <c r="B29" s="9"/>
    </row>
    <row r="30" spans="1:2" x14ac:dyDescent="0.2">
      <c r="A30" s="15"/>
      <c r="B30" s="9"/>
    </row>
    <row r="31" spans="1:2" x14ac:dyDescent="0.2">
      <c r="A31" s="14"/>
      <c r="B31" s="17"/>
    </row>
    <row r="32" spans="1:2" x14ac:dyDescent="0.2">
      <c r="A32" s="8"/>
      <c r="B32" s="9"/>
    </row>
    <row r="33" spans="1:2" x14ac:dyDescent="0.2">
      <c r="A33" s="27"/>
      <c r="B33" s="28"/>
    </row>
    <row r="34" spans="1:2" x14ac:dyDescent="0.2">
      <c r="A34" s="20"/>
      <c r="B34" s="17"/>
    </row>
    <row r="35" spans="1:2" x14ac:dyDescent="0.2">
      <c r="A35" s="20"/>
      <c r="B35" s="9"/>
    </row>
  </sheetData>
  <mergeCells count="1">
    <mergeCell ref="B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945B-034E-4808-871E-659AEEB293A7}">
  <dimension ref="A1:Y3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24.7109375" style="4" customWidth="1"/>
    <col min="2" max="16384" width="9.140625" style="4"/>
  </cols>
  <sheetData>
    <row r="1" spans="1:25" x14ac:dyDescent="0.2">
      <c r="A1" s="5" t="s">
        <v>13</v>
      </c>
      <c r="B1" s="6"/>
      <c r="C1" s="7"/>
      <c r="D1" s="7"/>
      <c r="E1" s="7"/>
      <c r="F1" s="7"/>
      <c r="G1" s="7"/>
      <c r="H1" s="7"/>
      <c r="I1" s="7"/>
      <c r="J1" s="7"/>
    </row>
    <row r="2" spans="1:25" x14ac:dyDescent="0.2">
      <c r="A2" s="8"/>
      <c r="B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x14ac:dyDescent="0.2">
      <c r="A3" s="8"/>
      <c r="B3" s="11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11" t="s">
        <v>23</v>
      </c>
      <c r="L3" s="11" t="s">
        <v>24</v>
      </c>
      <c r="M3" s="11" t="s">
        <v>32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21</v>
      </c>
      <c r="V3" s="11" t="s">
        <v>22</v>
      </c>
      <c r="W3" s="11" t="s">
        <v>23</v>
      </c>
      <c r="X3" s="11" t="s">
        <v>24</v>
      </c>
      <c r="Y3" s="11" t="s">
        <v>32</v>
      </c>
    </row>
    <row r="4" spans="1:25" x14ac:dyDescent="0.2">
      <c r="A4" s="12"/>
      <c r="B4" s="13">
        <v>2021</v>
      </c>
      <c r="C4" s="13">
        <v>2021</v>
      </c>
      <c r="D4" s="13">
        <v>2021</v>
      </c>
      <c r="E4" s="13">
        <v>2021</v>
      </c>
      <c r="F4" s="13">
        <v>2021</v>
      </c>
      <c r="G4" s="13">
        <v>2021</v>
      </c>
      <c r="H4" s="13">
        <v>2021</v>
      </c>
      <c r="I4" s="13">
        <v>2021</v>
      </c>
      <c r="J4" s="13">
        <v>2022</v>
      </c>
      <c r="K4" s="13">
        <v>2022</v>
      </c>
      <c r="L4" s="13">
        <v>2022</v>
      </c>
      <c r="M4" s="13">
        <v>2022</v>
      </c>
      <c r="N4" s="13">
        <v>2022</v>
      </c>
      <c r="O4" s="13">
        <v>2022</v>
      </c>
      <c r="P4" s="13">
        <v>2022</v>
      </c>
      <c r="Q4" s="13">
        <v>2022</v>
      </c>
      <c r="R4" s="13">
        <v>2022</v>
      </c>
      <c r="S4" s="13">
        <v>2022</v>
      </c>
      <c r="T4" s="13">
        <v>2022</v>
      </c>
      <c r="U4" s="13">
        <v>2022</v>
      </c>
      <c r="V4" s="13">
        <v>2023</v>
      </c>
      <c r="W4" s="13">
        <v>2023</v>
      </c>
      <c r="X4" s="13">
        <v>2023</v>
      </c>
      <c r="Y4" s="13">
        <v>2023</v>
      </c>
    </row>
    <row r="5" spans="1:25" x14ac:dyDescent="0.2">
      <c r="A5" s="8"/>
      <c r="B5" s="34" t="s">
        <v>29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8"/>
      <c r="B6" s="9"/>
      <c r="C6" s="9"/>
      <c r="D6" s="9"/>
      <c r="E6" s="9"/>
      <c r="F6" s="9"/>
      <c r="G6" s="9"/>
    </row>
    <row r="7" spans="1:25" x14ac:dyDescent="0.2">
      <c r="A7" s="14" t="s">
        <v>25</v>
      </c>
      <c r="B7" s="9">
        <v>910</v>
      </c>
      <c r="C7" s="9">
        <v>910</v>
      </c>
      <c r="D7" s="9">
        <v>913</v>
      </c>
      <c r="E7" s="9">
        <v>916</v>
      </c>
      <c r="F7" s="9">
        <v>913</v>
      </c>
      <c r="G7" s="9">
        <v>1010</v>
      </c>
      <c r="H7" s="9">
        <v>1053</v>
      </c>
      <c r="I7" s="9">
        <v>1053</v>
      </c>
      <c r="J7" s="9">
        <v>1053</v>
      </c>
      <c r="K7" s="9">
        <v>1053</v>
      </c>
      <c r="L7" s="9">
        <v>1053</v>
      </c>
      <c r="M7" s="9">
        <v>1053</v>
      </c>
      <c r="N7" s="9">
        <v>1053</v>
      </c>
      <c r="O7" s="9">
        <v>1053</v>
      </c>
      <c r="P7" s="9">
        <v>1053</v>
      </c>
      <c r="Q7" s="9">
        <v>1053</v>
      </c>
      <c r="R7" s="9">
        <v>1053</v>
      </c>
      <c r="S7" s="9">
        <v>1053</v>
      </c>
      <c r="T7" s="9">
        <v>1053</v>
      </c>
      <c r="U7" s="9">
        <v>1053</v>
      </c>
      <c r="V7" s="9">
        <v>1053</v>
      </c>
      <c r="W7" s="9">
        <v>1053</v>
      </c>
      <c r="X7" s="9">
        <v>1053</v>
      </c>
      <c r="Y7" s="9">
        <v>1053</v>
      </c>
    </row>
    <row r="8" spans="1:25" x14ac:dyDescent="0.2">
      <c r="A8" s="14" t="s">
        <v>58</v>
      </c>
      <c r="B8" s="9">
        <v>5809</v>
      </c>
      <c r="C8" s="9">
        <v>5809</v>
      </c>
      <c r="D8" s="9">
        <v>5809</v>
      </c>
      <c r="E8" s="9">
        <v>5809</v>
      </c>
      <c r="F8" s="9">
        <v>5809</v>
      </c>
      <c r="G8" s="9">
        <v>5940</v>
      </c>
      <c r="H8" s="9">
        <v>5979</v>
      </c>
      <c r="I8" s="9">
        <v>5979</v>
      </c>
      <c r="J8" s="9">
        <v>5979</v>
      </c>
      <c r="K8" s="9">
        <v>5979</v>
      </c>
      <c r="L8" s="9">
        <v>5979</v>
      </c>
      <c r="M8" s="9">
        <v>6166.69</v>
      </c>
      <c r="N8" s="9">
        <v>6166.69</v>
      </c>
      <c r="O8" s="9">
        <v>6207.6840000000002</v>
      </c>
      <c r="P8" s="9">
        <v>6179.8130000000001</v>
      </c>
      <c r="Q8" s="9">
        <v>6185.05</v>
      </c>
      <c r="R8" s="9">
        <v>6185.05</v>
      </c>
      <c r="S8" s="9">
        <v>6185.05</v>
      </c>
      <c r="T8" s="9">
        <v>6185.05</v>
      </c>
      <c r="U8" s="9">
        <v>6185.05</v>
      </c>
      <c r="V8" s="9">
        <v>6185.05</v>
      </c>
      <c r="W8" s="9">
        <v>6185.05</v>
      </c>
      <c r="X8" s="9">
        <v>6185.05</v>
      </c>
      <c r="Y8" s="9">
        <v>6185.05</v>
      </c>
    </row>
    <row r="9" spans="1:25" x14ac:dyDescent="0.2">
      <c r="A9" s="15" t="s">
        <v>26</v>
      </c>
      <c r="B9" s="9">
        <v>85</v>
      </c>
      <c r="C9" s="9">
        <v>85</v>
      </c>
      <c r="D9" s="9">
        <v>85</v>
      </c>
      <c r="E9" s="9">
        <v>85</v>
      </c>
      <c r="F9" s="9">
        <v>55</v>
      </c>
      <c r="G9" s="9">
        <v>63</v>
      </c>
      <c r="H9" s="9">
        <v>63</v>
      </c>
      <c r="I9" s="9">
        <v>63</v>
      </c>
      <c r="J9" s="9">
        <v>63</v>
      </c>
      <c r="K9" s="9">
        <v>54</v>
      </c>
      <c r="L9" s="9">
        <v>50</v>
      </c>
      <c r="M9" s="9">
        <v>50</v>
      </c>
      <c r="N9" s="9">
        <v>50</v>
      </c>
      <c r="O9" s="9">
        <v>50</v>
      </c>
      <c r="P9" s="9">
        <v>50</v>
      </c>
      <c r="Q9" s="9">
        <v>50</v>
      </c>
      <c r="R9" s="9">
        <v>50</v>
      </c>
      <c r="S9" s="9">
        <v>50</v>
      </c>
      <c r="T9" s="9">
        <v>30.826000000000001</v>
      </c>
      <c r="U9" s="9">
        <v>30.826000000000001</v>
      </c>
      <c r="V9" s="9">
        <v>30.826000000000001</v>
      </c>
      <c r="W9" s="9">
        <v>30.826000000000001</v>
      </c>
      <c r="X9" s="9">
        <v>30.826000000000001</v>
      </c>
      <c r="Y9" s="9">
        <v>30.826000000000001</v>
      </c>
    </row>
    <row r="10" spans="1:25" x14ac:dyDescent="0.2">
      <c r="A10" s="15" t="s">
        <v>27</v>
      </c>
      <c r="B10" s="9">
        <v>4370</v>
      </c>
      <c r="C10" s="9">
        <v>4370</v>
      </c>
      <c r="D10" s="9">
        <v>4383</v>
      </c>
      <c r="E10" s="9">
        <v>4397</v>
      </c>
      <c r="F10" s="9">
        <v>4382</v>
      </c>
      <c r="G10" s="9">
        <v>4415</v>
      </c>
      <c r="H10" s="9">
        <v>4401</v>
      </c>
      <c r="I10" s="9">
        <v>4401</v>
      </c>
      <c r="J10" s="9">
        <v>4401</v>
      </c>
      <c r="K10" s="9">
        <v>4412</v>
      </c>
      <c r="L10" s="9">
        <v>4412</v>
      </c>
      <c r="M10" s="9">
        <v>4412</v>
      </c>
      <c r="N10" s="9">
        <v>4412</v>
      </c>
      <c r="O10" s="9">
        <v>4547</v>
      </c>
      <c r="P10" s="9">
        <v>4547</v>
      </c>
      <c r="Q10" s="9">
        <v>4547</v>
      </c>
      <c r="R10" s="9">
        <v>4547</v>
      </c>
      <c r="S10" s="9">
        <v>4547</v>
      </c>
      <c r="T10" s="9">
        <v>4629.1168490566042</v>
      </c>
      <c r="U10" s="9">
        <v>4629.1168490566042</v>
      </c>
      <c r="V10" s="9">
        <v>4629.1168490566042</v>
      </c>
      <c r="W10" s="9">
        <v>4629.1168490566042</v>
      </c>
      <c r="X10" s="9">
        <v>4629.1168490566042</v>
      </c>
      <c r="Y10" s="9">
        <v>4629.1168490566042</v>
      </c>
    </row>
    <row r="11" spans="1:25" x14ac:dyDescent="0.2">
      <c r="A11" s="16" t="s">
        <v>28</v>
      </c>
      <c r="B11" s="9">
        <v>1524</v>
      </c>
      <c r="C11" s="9">
        <v>1524</v>
      </c>
      <c r="D11" s="4">
        <v>1511</v>
      </c>
      <c r="E11" s="9">
        <v>1497</v>
      </c>
      <c r="F11" s="9">
        <v>1482</v>
      </c>
      <c r="G11" s="9">
        <v>1678</v>
      </c>
      <c r="H11" s="9">
        <v>1777</v>
      </c>
      <c r="I11" s="9">
        <v>1777</v>
      </c>
      <c r="J11" s="9">
        <v>1777</v>
      </c>
      <c r="K11" s="9">
        <v>1755</v>
      </c>
      <c r="L11" s="9">
        <v>1751</v>
      </c>
      <c r="M11" s="9">
        <v>1938.523339622642</v>
      </c>
      <c r="N11" s="9">
        <v>1937</v>
      </c>
      <c r="O11" s="9">
        <v>1816.5063333333339</v>
      </c>
      <c r="P11" s="9">
        <v>1788.6353333333329</v>
      </c>
      <c r="Q11" s="9">
        <v>1793.8723333333339</v>
      </c>
      <c r="R11" s="9">
        <v>1793.8723333333339</v>
      </c>
      <c r="S11" s="9">
        <v>1793.8723333333339</v>
      </c>
      <c r="T11" s="9">
        <v>1675.6001509433963</v>
      </c>
      <c r="U11" s="9">
        <v>1675.6001509433963</v>
      </c>
      <c r="V11" s="9">
        <v>1675.6001509433963</v>
      </c>
      <c r="W11" s="9">
        <v>1675.6001509433963</v>
      </c>
      <c r="X11" s="9">
        <v>1675.6001509433963</v>
      </c>
      <c r="Y11" s="9">
        <v>1675.6001509433963</v>
      </c>
    </row>
    <row r="12" spans="1:25" x14ac:dyDescent="0.2">
      <c r="A12" s="23" t="s">
        <v>39</v>
      </c>
      <c r="B12" s="6">
        <f t="shared" ref="B12" si="0">(B7+B8+B9)-(B10+B11)</f>
        <v>910</v>
      </c>
      <c r="C12" s="6">
        <f t="shared" ref="C12" si="1">(C7+C8+C9)-(C10+C11)</f>
        <v>910</v>
      </c>
      <c r="D12" s="6">
        <f t="shared" ref="D12" si="2">(D7+D8+D9)-(D10+D11)</f>
        <v>913</v>
      </c>
      <c r="E12" s="6">
        <f t="shared" ref="E12" si="3">(E7+E8+E9)-(E10+E11)</f>
        <v>916</v>
      </c>
      <c r="F12" s="6">
        <f t="shared" ref="F12:I12" si="4">(F7+F8+F9)-(F10+F11)</f>
        <v>913</v>
      </c>
      <c r="G12" s="6">
        <f t="shared" si="4"/>
        <v>920</v>
      </c>
      <c r="H12" s="6">
        <f t="shared" si="4"/>
        <v>917</v>
      </c>
      <c r="I12" s="6">
        <f t="shared" si="4"/>
        <v>917</v>
      </c>
      <c r="J12" s="6">
        <f t="shared" ref="J12:O12" si="5">(J7+J8+J9)-(J10+J11)</f>
        <v>917</v>
      </c>
      <c r="K12" s="6">
        <f t="shared" si="5"/>
        <v>919</v>
      </c>
      <c r="L12" s="6">
        <f t="shared" si="5"/>
        <v>919</v>
      </c>
      <c r="M12" s="6">
        <f t="shared" si="5"/>
        <v>919.1666603773574</v>
      </c>
      <c r="N12" s="6">
        <f t="shared" si="5"/>
        <v>920.6899999999996</v>
      </c>
      <c r="O12" s="6">
        <f t="shared" si="5"/>
        <v>947.17766666666648</v>
      </c>
      <c r="P12" s="6">
        <f t="shared" ref="P12:Q12" si="6">(P7+P8+P9)-(P10+P11)</f>
        <v>947.17766666666739</v>
      </c>
      <c r="Q12" s="6">
        <f t="shared" si="6"/>
        <v>947.17766666666648</v>
      </c>
      <c r="R12" s="6">
        <f t="shared" ref="R12:S12" si="7">(R7+R8+R9)-(R10+R11)</f>
        <v>947.17766666666648</v>
      </c>
      <c r="S12" s="6">
        <f t="shared" si="7"/>
        <v>947.17766666666648</v>
      </c>
      <c r="T12" s="6">
        <f t="shared" ref="T12:U12" si="8">(T7+T8+T9)-(T10+T11)</f>
        <v>964.15899999999965</v>
      </c>
      <c r="U12" s="6">
        <f t="shared" si="8"/>
        <v>964.15899999999965</v>
      </c>
      <c r="V12" s="6">
        <f t="shared" ref="V12:W12" si="9">(V7+V8+V9)-(V10+V11)</f>
        <v>964.15899999999965</v>
      </c>
      <c r="W12" s="6">
        <f t="shared" si="9"/>
        <v>964.15899999999965</v>
      </c>
      <c r="X12" s="6">
        <f t="shared" ref="X12:Y12" si="10">(X7+X8+X9)-(X10+X11)</f>
        <v>964.15899999999965</v>
      </c>
      <c r="Y12" s="6">
        <f t="shared" si="10"/>
        <v>964.15899999999965</v>
      </c>
    </row>
    <row r="13" spans="1:25" x14ac:dyDescent="0.2">
      <c r="A13" s="22" t="s">
        <v>31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">
      <c r="A14" s="22" t="s">
        <v>57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">
      <c r="A15" s="25" t="s">
        <v>35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">
      <c r="A16" s="1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">
      <c r="A17" s="1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">
      <c r="A19" s="1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">
      <c r="A20" s="1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">
      <c r="A21" s="1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">
      <c r="A22" s="16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x14ac:dyDescent="0.2">
      <c r="A24" s="1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">
      <c r="A26" s="14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">
      <c r="A27" s="1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">
      <c r="A28" s="1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">
      <c r="A29" s="1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">
      <c r="A31" s="14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">
      <c r="A34" s="20"/>
      <c r="B34" s="17"/>
      <c r="C34" s="21"/>
      <c r="D34" s="21"/>
      <c r="E34" s="21"/>
      <c r="F34" s="21"/>
      <c r="G34" s="21"/>
      <c r="H34" s="21"/>
      <c r="I34" s="21"/>
    </row>
    <row r="35" spans="1:25" x14ac:dyDescent="0.2">
      <c r="A35" s="20"/>
      <c r="B35" s="9"/>
      <c r="F35" s="21"/>
      <c r="G35" s="21"/>
      <c r="H35" s="21"/>
    </row>
  </sheetData>
  <mergeCells count="1">
    <mergeCell ref="B5:Y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FY25</vt:lpstr>
      <vt:lpstr>FY24</vt:lpstr>
      <vt:lpstr>FY23</vt:lpstr>
      <vt:lpstr>FY22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26–Monthly estimates of Mexican sugar supply and use, since fiscal year 2011</dc:title>
  <dc:subject>Agricultural Economics</dc:subject>
  <dc:creator>Vidalina Abadam</dc:creator>
  <cp:keywords>sugar, Mexico, WASDE</cp:keywords>
  <cp:lastModifiedBy>Abadam, Vidalina - REE-ERS</cp:lastModifiedBy>
  <dcterms:created xsi:type="dcterms:W3CDTF">2015-06-05T18:17:20Z</dcterms:created>
  <dcterms:modified xsi:type="dcterms:W3CDTF">2024-11-18T10:36:48Z</dcterms:modified>
</cp:coreProperties>
</file>